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00" activeTab="8"/>
  </bookViews>
  <sheets>
    <sheet name="MK" sheetId="1" r:id="rId1"/>
    <sheet name="Min" sheetId="2" r:id="rId2"/>
    <sheet name="Cad" sheetId="3" r:id="rId3"/>
    <sheet name="X 30" sheetId="4" r:id="rId4"/>
    <sheet name="X 30G" sheetId="5" r:id="rId5"/>
    <sheet name="Nat" sheetId="6" r:id="rId6"/>
    <sheet name="Max" sheetId="7" r:id="rId7"/>
    <sheet name="X" sheetId="8" r:id="rId8"/>
    <sheet name="Max M" sheetId="9" r:id="rId9"/>
    <sheet name="OPEN" sheetId="10" r:id="rId10"/>
    <sheet name="KZ125" sheetId="11" r:id="rId11"/>
    <sheet name="KZ125 Gentl" sheetId="12" r:id="rId12"/>
    <sheet name="Paramétrage" sheetId="13" r:id="rId13"/>
  </sheets>
  <definedNames>
    <definedName name="classé">'Paramétrage'!$D$1</definedName>
    <definedName name="début" localSheetId="2">'Cad'!$B$6</definedName>
    <definedName name="début" localSheetId="10">'KZ125'!$B$6</definedName>
    <definedName name="début" localSheetId="11">'KZ125 Gentl'!$B$6</definedName>
    <definedName name="début" localSheetId="6">'Max'!$B$6</definedName>
    <definedName name="début" localSheetId="8">'Max M'!$B$6</definedName>
    <definedName name="début" localSheetId="1">'Min'!$B$6</definedName>
    <definedName name="début" localSheetId="0">'MK'!$B$6</definedName>
    <definedName name="début" localSheetId="5">'Nat'!$B$6</definedName>
    <definedName name="début" localSheetId="9">'OPEN'!$B$6</definedName>
    <definedName name="début" localSheetId="12">'Paramétrage'!#REF!</definedName>
    <definedName name="début" localSheetId="7">'X'!$B$6</definedName>
    <definedName name="début" localSheetId="3">'X 30'!$B$6</definedName>
    <definedName name="début" localSheetId="4">'X 30G'!$B$6</definedName>
    <definedName name="début">#REF!</definedName>
    <definedName name="fin" localSheetId="2">'Cad'!$AL$37</definedName>
    <definedName name="fin" localSheetId="10">'KZ125'!$AL$37</definedName>
    <definedName name="fin" localSheetId="11">'KZ125 Gentl'!$AL$37</definedName>
    <definedName name="fin" localSheetId="6">'Max'!$AL$37</definedName>
    <definedName name="fin" localSheetId="8">'Max M'!$AL$37</definedName>
    <definedName name="fin" localSheetId="1">'Min'!$AL$72</definedName>
    <definedName name="fin" localSheetId="0">'MK'!$AL$38</definedName>
    <definedName name="fin" localSheetId="5">'Nat'!$AL$64</definedName>
    <definedName name="fin" localSheetId="9">'OPEN'!$AL$37</definedName>
    <definedName name="fin" localSheetId="12">'Paramétrage'!#REF!</definedName>
    <definedName name="fin" localSheetId="7">'X'!$AL$37</definedName>
    <definedName name="fin" localSheetId="3">'X 30'!$AL$37</definedName>
    <definedName name="fin" localSheetId="4">'X 30G'!$AL$37</definedName>
    <definedName name="fin">#REF!</definedName>
    <definedName name="_xlnm.Print_Titles" localSheetId="2">'Cad'!$1:$5</definedName>
    <definedName name="_xlnm.Print_Titles" localSheetId="10">'KZ125'!$1:$5</definedName>
    <definedName name="_xlnm.Print_Titles" localSheetId="11">'KZ125 Gentl'!$1:$5</definedName>
    <definedName name="_xlnm.Print_Titles" localSheetId="6">'Max'!$1:$5</definedName>
    <definedName name="_xlnm.Print_Titles" localSheetId="8">'Max M'!$1:$5</definedName>
    <definedName name="_xlnm.Print_Titles" localSheetId="1">'Min'!$1:$5</definedName>
    <definedName name="_xlnm.Print_Titles" localSheetId="0">'MK'!$1:$5</definedName>
    <definedName name="_xlnm.Print_Titles" localSheetId="5">'Nat'!$1:$5</definedName>
    <definedName name="_xlnm.Print_Titles" localSheetId="9">'OPEN'!$1:$5</definedName>
    <definedName name="_xlnm.Print_Titles" localSheetId="7">'X'!$1:$5</definedName>
    <definedName name="_xlnm.Print_Titles" localSheetId="3">'X 30'!$1:$5</definedName>
    <definedName name="_xlnm.Print_Titles" localSheetId="4">'X 30G'!$1:$5</definedName>
    <definedName name="Liste">#REF!</definedName>
    <definedName name="Nbcourse">'Paramétrage'!$D$2</definedName>
    <definedName name="_xlnm.Print_Area" localSheetId="2">'Cad'!$A$1:$AK$37</definedName>
    <definedName name="_xlnm.Print_Area" localSheetId="10">'KZ125'!$A$1:$AK$37</definedName>
    <definedName name="_xlnm.Print_Area" localSheetId="11">'KZ125 Gentl'!$A$1:$AK$37</definedName>
    <definedName name="_xlnm.Print_Area" localSheetId="6">'Max'!$A$1:$AK$37</definedName>
    <definedName name="_xlnm.Print_Area" localSheetId="8">'Max M'!$A$1:$AK$37</definedName>
    <definedName name="_xlnm.Print_Area" localSheetId="1">'Min'!$A$1:$AK$72</definedName>
    <definedName name="_xlnm.Print_Area" localSheetId="0">'MK'!$A$1:$AK$38</definedName>
    <definedName name="_xlnm.Print_Area" localSheetId="5">'Nat'!$A$1:$AK$64</definedName>
    <definedName name="_xlnm.Print_Area" localSheetId="9">'OPEN'!$A$1:$AK$37</definedName>
    <definedName name="_xlnm.Print_Area" localSheetId="12">'Paramétrage'!$A$1:$D$2</definedName>
    <definedName name="_xlnm.Print_Area" localSheetId="7">'X'!$A$1:$AK$37</definedName>
    <definedName name="_xlnm.Print_Area" localSheetId="3">'X 30'!$A$1:$AK$37</definedName>
    <definedName name="_xlnm.Print_Area" localSheetId="4">'X 30G'!$A$1:$AK$37</definedName>
  </definedNames>
  <calcPr fullCalcOnLoad="1"/>
</workbook>
</file>

<file path=xl/sharedStrings.xml><?xml version="1.0" encoding="utf-8"?>
<sst xmlns="http://schemas.openxmlformats.org/spreadsheetml/2006/main" count="1266" uniqueCount="451">
  <si>
    <t>Nom</t>
  </si>
  <si>
    <t>Prénom</t>
  </si>
  <si>
    <t>ASK</t>
  </si>
  <si>
    <t>Classé</t>
  </si>
  <si>
    <t>Total</t>
  </si>
  <si>
    <t>Moirans</t>
  </si>
  <si>
    <t>Nombre de Participants</t>
  </si>
  <si>
    <t>Le Creusot</t>
  </si>
  <si>
    <t>Minime</t>
  </si>
  <si>
    <t>Cadet</t>
  </si>
  <si>
    <t>Résultats supplémentaires</t>
  </si>
  <si>
    <t>Résultat max</t>
  </si>
  <si>
    <t>BFC</t>
  </si>
  <si>
    <t>PF</t>
  </si>
  <si>
    <t>F</t>
  </si>
  <si>
    <t>Nb de manches comptabilisées :</t>
  </si>
  <si>
    <t>Pour être classé, il faut avoir participé à au moins</t>
  </si>
  <si>
    <t>courses</t>
  </si>
  <si>
    <t>Nb manches</t>
  </si>
  <si>
    <t>Nb de manches comptabilisées</t>
  </si>
  <si>
    <t>Nb de manches pour être classé</t>
  </si>
  <si>
    <t>Nb Hors course</t>
  </si>
  <si>
    <t>Rotax Max</t>
  </si>
  <si>
    <t>Bonus Meilleur tour en course</t>
  </si>
  <si>
    <t>Points Bonus</t>
  </si>
  <si>
    <t>Nationale</t>
  </si>
  <si>
    <t>Mini-Kart</t>
  </si>
  <si>
    <t>Rotax Max Master</t>
  </si>
  <si>
    <t>KZ125 Gentlemen</t>
  </si>
  <si>
    <t>KZ125</t>
  </si>
  <si>
    <t>OPEN</t>
  </si>
  <si>
    <t>X 30</t>
  </si>
  <si>
    <t>X 30G</t>
  </si>
  <si>
    <t>Sens Trophy 2012</t>
  </si>
  <si>
    <t>CHARLON</t>
  </si>
  <si>
    <t>HUBERT</t>
  </si>
  <si>
    <t>ROSNY</t>
  </si>
  <si>
    <t>VINCENT DUMELIE</t>
  </si>
  <si>
    <t>BAPTISTE</t>
  </si>
  <si>
    <t>ASK21</t>
  </si>
  <si>
    <t>JOUNIAUX</t>
  </si>
  <si>
    <t>SIMON</t>
  </si>
  <si>
    <t>CORMEILLES</t>
  </si>
  <si>
    <t>ETEKI</t>
  </si>
  <si>
    <t>ADAM</t>
  </si>
  <si>
    <t>MEUDON</t>
  </si>
  <si>
    <t>LANDEMAINE</t>
  </si>
  <si>
    <t>ALAN</t>
  </si>
  <si>
    <t>WISSOUS</t>
  </si>
  <si>
    <t>SIMMENAUER</t>
  </si>
  <si>
    <t>JEAN BAPTISTE</t>
  </si>
  <si>
    <t>ANGERVILLE</t>
  </si>
  <si>
    <t xml:space="preserve">VALENTE </t>
  </si>
  <si>
    <t>ENZO</t>
  </si>
  <si>
    <t>BRETIGNY</t>
  </si>
  <si>
    <t>GILLOZ</t>
  </si>
  <si>
    <t>VALENTIN</t>
  </si>
  <si>
    <t>ASCAP</t>
  </si>
  <si>
    <t>LEBELLIER</t>
  </si>
  <si>
    <t>FANTIN</t>
  </si>
  <si>
    <t>SENS</t>
  </si>
  <si>
    <t>SANSON</t>
  </si>
  <si>
    <t>JULIEN</t>
  </si>
  <si>
    <t>ROUEN</t>
  </si>
  <si>
    <t>RAMIANDRISOA</t>
  </si>
  <si>
    <t>AMBININTSOA</t>
  </si>
  <si>
    <t>FRAYSSE</t>
  </si>
  <si>
    <t>KILIAN</t>
  </si>
  <si>
    <t>RETOU</t>
  </si>
  <si>
    <t>ALEXANDRE</t>
  </si>
  <si>
    <t>LEHMANN</t>
  </si>
  <si>
    <t>SACHA</t>
  </si>
  <si>
    <t>HRISCU</t>
  </si>
  <si>
    <t>JAY</t>
  </si>
  <si>
    <t>Luxembourg</t>
  </si>
  <si>
    <t>DIAS</t>
  </si>
  <si>
    <t>XAVIER</t>
  </si>
  <si>
    <t>GHRIB</t>
  </si>
  <si>
    <t>MEDY</t>
  </si>
  <si>
    <t>MANTES</t>
  </si>
  <si>
    <t>DUPUIS</t>
  </si>
  <si>
    <t>QUENTIN</t>
  </si>
  <si>
    <t>CLAUDE</t>
  </si>
  <si>
    <t>LEONIE</t>
  </si>
  <si>
    <t>ENCLOS</t>
  </si>
  <si>
    <t>NICOLINO</t>
  </si>
  <si>
    <t>HENRI JEAN</t>
  </si>
  <si>
    <t>BERTRAND</t>
  </si>
  <si>
    <t>WILLIAM</t>
  </si>
  <si>
    <t>BRK</t>
  </si>
  <si>
    <t>MAXIME</t>
  </si>
  <si>
    <t>LEBOULANGER</t>
  </si>
  <si>
    <t>THEO</t>
  </si>
  <si>
    <t>CHATELLERAULT</t>
  </si>
  <si>
    <t>MILESI</t>
  </si>
  <si>
    <t>CHARLES</t>
  </si>
  <si>
    <t>NIGET</t>
  </si>
  <si>
    <t>NELSON</t>
  </si>
  <si>
    <t>PLUYETTE</t>
  </si>
  <si>
    <t>THIBAULT</t>
  </si>
  <si>
    <t>SZYMANSKI</t>
  </si>
  <si>
    <t>HUGO</t>
  </si>
  <si>
    <t>ROVETO</t>
  </si>
  <si>
    <t>TONY</t>
  </si>
  <si>
    <t>CHALON</t>
  </si>
  <si>
    <t>ST QUENTIN</t>
  </si>
  <si>
    <t>BARTH</t>
  </si>
  <si>
    <t>MAXENCE</t>
  </si>
  <si>
    <t>WANEGUE</t>
  </si>
  <si>
    <t>VINCENT</t>
  </si>
  <si>
    <t>MIGNEREY</t>
  </si>
  <si>
    <t>MEDHI</t>
  </si>
  <si>
    <t>ATALIAN</t>
  </si>
  <si>
    <t>ALBERT</t>
  </si>
  <si>
    <t>PERCEVAL</t>
  </si>
  <si>
    <t>ANTOINE</t>
  </si>
  <si>
    <t>BESANCON</t>
  </si>
  <si>
    <t>LILIAN</t>
  </si>
  <si>
    <t>LEUILLET</t>
  </si>
  <si>
    <t>TOM</t>
  </si>
  <si>
    <t>RENAUDIN</t>
  </si>
  <si>
    <t>ADRIEN</t>
  </si>
  <si>
    <t>HEDOUIN</t>
  </si>
  <si>
    <t>NATHAN</t>
  </si>
  <si>
    <t>GABIN</t>
  </si>
  <si>
    <t>TRIMOUILLE</t>
  </si>
  <si>
    <t>ANDREA</t>
  </si>
  <si>
    <t>GUERARD</t>
  </si>
  <si>
    <t>MARTIN</t>
  </si>
  <si>
    <t>PICHARD ARNAUD</t>
  </si>
  <si>
    <t>EVAN</t>
  </si>
  <si>
    <t>AIT OUAKLI</t>
  </si>
  <si>
    <t>DAVID</t>
  </si>
  <si>
    <t>EMILE</t>
  </si>
  <si>
    <t>L ENCLOS</t>
  </si>
  <si>
    <t>DURAND</t>
  </si>
  <si>
    <t>HERBLOT</t>
  </si>
  <si>
    <t>CHAMP KART</t>
  </si>
  <si>
    <t>LOUIS FERDINAND</t>
  </si>
  <si>
    <t>POZZO DI BORGO</t>
  </si>
  <si>
    <t>GABRIEL</t>
  </si>
  <si>
    <t>ROUCHY</t>
  </si>
  <si>
    <t>THOMAS</t>
  </si>
  <si>
    <t>VAISON</t>
  </si>
  <si>
    <t>MATHIAS</t>
  </si>
  <si>
    <t xml:space="preserve">VENET </t>
  </si>
  <si>
    <t>FRANCOIS XAVIER</t>
  </si>
  <si>
    <t>SCHAEFFER</t>
  </si>
  <si>
    <t>MATHIEU</t>
  </si>
  <si>
    <t>LEBER</t>
  </si>
  <si>
    <t>JEREMY</t>
  </si>
  <si>
    <t>HENRIO</t>
  </si>
  <si>
    <t>LETULLE</t>
  </si>
  <si>
    <t>CLEMENT</t>
  </si>
  <si>
    <t>SCHERPEREEL</t>
  </si>
  <si>
    <t>LOUIS</t>
  </si>
  <si>
    <t>HOULETTE</t>
  </si>
  <si>
    <t>VALENTINE</t>
  </si>
  <si>
    <t>BAVEREL</t>
  </si>
  <si>
    <t>PAUL</t>
  </si>
  <si>
    <t>BOSTJANCIC</t>
  </si>
  <si>
    <t>COUSIN</t>
  </si>
  <si>
    <t>POULIQUEN</t>
  </si>
  <si>
    <t>GAZEAU</t>
  </si>
  <si>
    <t>FERREIRA</t>
  </si>
  <si>
    <t>BELTRAMELLI</t>
  </si>
  <si>
    <t>BRADY</t>
  </si>
  <si>
    <t>FROUIN</t>
  </si>
  <si>
    <t>NICOLAS</t>
  </si>
  <si>
    <t>PINIER</t>
  </si>
  <si>
    <t>PAULINE</t>
  </si>
  <si>
    <t>BARRET</t>
  </si>
  <si>
    <t>ANCHER</t>
  </si>
  <si>
    <t>BRIAN</t>
  </si>
  <si>
    <t>VATAT</t>
  </si>
  <si>
    <t>JEANNE</t>
  </si>
  <si>
    <t>LAMBERT</t>
  </si>
  <si>
    <t>JULIETTE</t>
  </si>
  <si>
    <t>DEPTUCH</t>
  </si>
  <si>
    <t>POLOGNE</t>
  </si>
  <si>
    <t>JOEL</t>
  </si>
  <si>
    <t>MISSIMILLY</t>
  </si>
  <si>
    <t>JACQUES</t>
  </si>
  <si>
    <t>PASQUET</t>
  </si>
  <si>
    <t>VENET</t>
  </si>
  <si>
    <t>MANTIONE</t>
  </si>
  <si>
    <t>NOLAN</t>
  </si>
  <si>
    <t>CAPIETTO</t>
  </si>
  <si>
    <t>GUILLAUME</t>
  </si>
  <si>
    <t>DOURDAN</t>
  </si>
  <si>
    <t>FRETE</t>
  </si>
  <si>
    <t>FABRICE</t>
  </si>
  <si>
    <t>BARBOTTE</t>
  </si>
  <si>
    <t>BRIET</t>
  </si>
  <si>
    <t>FRANCK</t>
  </si>
  <si>
    <t>MOREL</t>
  </si>
  <si>
    <t>BENOIT</t>
  </si>
  <si>
    <t>COMBES</t>
  </si>
  <si>
    <t>MORIN</t>
  </si>
  <si>
    <t>BRUNO</t>
  </si>
  <si>
    <t>BAILLY</t>
  </si>
  <si>
    <t>ARMAND</t>
  </si>
  <si>
    <t>LEVY</t>
  </si>
  <si>
    <t>JORDAN</t>
  </si>
  <si>
    <t>KARTLAND</t>
  </si>
  <si>
    <t>VALLEE</t>
  </si>
  <si>
    <t>STEPHANE</t>
  </si>
  <si>
    <t>SANCHEZ</t>
  </si>
  <si>
    <t>SEBASTIEN</t>
  </si>
  <si>
    <t>ERIC</t>
  </si>
  <si>
    <t>BAHUCHET</t>
  </si>
  <si>
    <t>LUDOVIC</t>
  </si>
  <si>
    <t>MANZANO</t>
  </si>
  <si>
    <t>ANDRE</t>
  </si>
  <si>
    <t>MORONI</t>
  </si>
  <si>
    <t>RODOLPHE</t>
  </si>
  <si>
    <t>BENISRI</t>
  </si>
  <si>
    <t>ROCARD</t>
  </si>
  <si>
    <t>MELET</t>
  </si>
  <si>
    <t>PLASSIER</t>
  </si>
  <si>
    <t>PENNEQUIN</t>
  </si>
  <si>
    <t>MILAN</t>
  </si>
  <si>
    <t>JEANVOINE</t>
  </si>
  <si>
    <t>MOIRANS</t>
  </si>
  <si>
    <t>GRUTER</t>
  </si>
  <si>
    <t>ANTHONY</t>
  </si>
  <si>
    <t>BENES</t>
  </si>
  <si>
    <t>EVA</t>
  </si>
  <si>
    <t>VAYROU</t>
  </si>
  <si>
    <t>PIERRE ALEXANDRE</t>
  </si>
  <si>
    <t>VOIRIN</t>
  </si>
  <si>
    <t>HODIER</t>
  </si>
  <si>
    <t>PATERON</t>
  </si>
  <si>
    <t>ANTIER</t>
  </si>
  <si>
    <t>LUCOTTE</t>
  </si>
  <si>
    <t>MASOT</t>
  </si>
  <si>
    <t>GUERRA</t>
  </si>
  <si>
    <t>DOS SANTOS</t>
  </si>
  <si>
    <t>AZZOPARDI</t>
  </si>
  <si>
    <t>TANGUY</t>
  </si>
  <si>
    <t>PHILIPPE</t>
  </si>
  <si>
    <t>ASK K61</t>
  </si>
  <si>
    <t>GIBOUDEAU</t>
  </si>
  <si>
    <t>BRICE</t>
  </si>
  <si>
    <t>PATRICK</t>
  </si>
  <si>
    <t>CHABEUF</t>
  </si>
  <si>
    <t>CHRISTOPHE</t>
  </si>
  <si>
    <t>TITUS</t>
  </si>
  <si>
    <t>PASCAL</t>
  </si>
  <si>
    <t>BELL BELL</t>
  </si>
  <si>
    <t>PARIS</t>
  </si>
  <si>
    <t>MERLE</t>
  </si>
  <si>
    <t>SANSONNENS</t>
  </si>
  <si>
    <t>RIJEN</t>
  </si>
  <si>
    <t>SUISSE</t>
  </si>
  <si>
    <t>BENJAMIN</t>
  </si>
  <si>
    <t>JBH</t>
  </si>
  <si>
    <t>GRANDRY</t>
  </si>
  <si>
    <t>ALAIN</t>
  </si>
  <si>
    <t>MIEL</t>
  </si>
  <si>
    <t>PATRICE</t>
  </si>
  <si>
    <t>BRUNET</t>
  </si>
  <si>
    <t>MARC</t>
  </si>
  <si>
    <t>ARNAUD</t>
  </si>
  <si>
    <t>GODCHAUX</t>
  </si>
  <si>
    <t xml:space="preserve">PIERRE  </t>
  </si>
  <si>
    <t>RAZANATEFI</t>
  </si>
  <si>
    <t>TANIA</t>
  </si>
  <si>
    <t>THIBAUT</t>
  </si>
  <si>
    <t>CLUB DU RHIN</t>
  </si>
  <si>
    <t>THOMASSIN</t>
  </si>
  <si>
    <t>LORIS</t>
  </si>
  <si>
    <t>LA GRANDE MOTTE</t>
  </si>
  <si>
    <t>JOLY</t>
  </si>
  <si>
    <t>AUXANE</t>
  </si>
  <si>
    <t>COSTET</t>
  </si>
  <si>
    <t>SONY</t>
  </si>
  <si>
    <t>KNECHT</t>
  </si>
  <si>
    <t>LE COTEAU</t>
  </si>
  <si>
    <t>POURCHAIRE</t>
  </si>
  <si>
    <t>BAR S LOUP</t>
  </si>
  <si>
    <t>VENTURI</t>
  </si>
  <si>
    <t>FLORIAN</t>
  </si>
  <si>
    <t>HEBERT</t>
  </si>
  <si>
    <t>GAETAN</t>
  </si>
  <si>
    <t>ROCH</t>
  </si>
  <si>
    <t>VAR</t>
  </si>
  <si>
    <t>PEISSELON</t>
  </si>
  <si>
    <t>TIMOTHY</t>
  </si>
  <si>
    <t>KART 2000</t>
  </si>
  <si>
    <t>FOURNIER</t>
  </si>
  <si>
    <t>CORENTIN</t>
  </si>
  <si>
    <t xml:space="preserve">PILATE </t>
  </si>
  <si>
    <t>ISTRES</t>
  </si>
  <si>
    <t>BRYAN</t>
  </si>
  <si>
    <t>VIALONGA</t>
  </si>
  <si>
    <t>PETELET</t>
  </si>
  <si>
    <t>MILANE</t>
  </si>
  <si>
    <t>VARENNES</t>
  </si>
  <si>
    <t>CARDOT</t>
  </si>
  <si>
    <t>MATIS</t>
  </si>
  <si>
    <t>LYON</t>
  </si>
  <si>
    <t>BAUDOT</t>
  </si>
  <si>
    <t>GEOFFREY</t>
  </si>
  <si>
    <t xml:space="preserve">MOREL </t>
  </si>
  <si>
    <t>K61</t>
  </si>
  <si>
    <t>SEVIN</t>
  </si>
  <si>
    <t>MAXENS</t>
  </si>
  <si>
    <t>VROMANT</t>
  </si>
  <si>
    <t>TOURAINE</t>
  </si>
  <si>
    <t>DUHAMEL</t>
  </si>
  <si>
    <t>LOIC</t>
  </si>
  <si>
    <t>SUGNOT DARNICHE</t>
  </si>
  <si>
    <t>HAMDAOUI</t>
  </si>
  <si>
    <t>RAYANNE</t>
  </si>
  <si>
    <t>NONTRON</t>
  </si>
  <si>
    <t>HAKKINEN</t>
  </si>
  <si>
    <t>ACM</t>
  </si>
  <si>
    <t>NERGUTI</t>
  </si>
  <si>
    <t>ALBAN</t>
  </si>
  <si>
    <t>COMTAT VENAISSIN</t>
  </si>
  <si>
    <t>NECTOUX</t>
  </si>
  <si>
    <t>BELBACHIR</t>
  </si>
  <si>
    <t>CAMIL</t>
  </si>
  <si>
    <t>GILLIERS</t>
  </si>
  <si>
    <t>DYLAN</t>
  </si>
  <si>
    <t>GRAVELINOIS</t>
  </si>
  <si>
    <t>MICHIEL</t>
  </si>
  <si>
    <t>METROPOLE</t>
  </si>
  <si>
    <t>MARY</t>
  </si>
  <si>
    <t>BASTIEN</t>
  </si>
  <si>
    <t>VINY</t>
  </si>
  <si>
    <t>CLAVIER</t>
  </si>
  <si>
    <t>GEOFFRREY</t>
  </si>
  <si>
    <t>VEUVE</t>
  </si>
  <si>
    <t>LOGAN</t>
  </si>
  <si>
    <t>CHAPON</t>
  </si>
  <si>
    <t>JOHANN</t>
  </si>
  <si>
    <t>VILARS</t>
  </si>
  <si>
    <t>POTAIN</t>
  </si>
  <si>
    <t>ST AMAND</t>
  </si>
  <si>
    <t>HERVAS</t>
  </si>
  <si>
    <t>DIDIER</t>
  </si>
  <si>
    <t>GRASSIA</t>
  </si>
  <si>
    <t>BOUISSET</t>
  </si>
  <si>
    <t>EPERNAY</t>
  </si>
  <si>
    <t>DESVAUX</t>
  </si>
  <si>
    <t>MINET</t>
  </si>
  <si>
    <t>JONATHAN</t>
  </si>
  <si>
    <t>DREVET</t>
  </si>
  <si>
    <t>DZIADUS</t>
  </si>
  <si>
    <t>LAURENT</t>
  </si>
  <si>
    <t>CLAUSE</t>
  </si>
  <si>
    <t>CEDRIC</t>
  </si>
  <si>
    <t>LEGENDRE</t>
  </si>
  <si>
    <t>TEDDY</t>
  </si>
  <si>
    <t>JEAN PIERRE</t>
  </si>
  <si>
    <t>SALVADOR</t>
  </si>
  <si>
    <t>VERDIER</t>
  </si>
  <si>
    <t>DUCLOS</t>
  </si>
  <si>
    <t>OUTALMIT</t>
  </si>
  <si>
    <t>FARES</t>
  </si>
  <si>
    <t>YANIS</t>
  </si>
  <si>
    <t>BELLEGUEULE</t>
  </si>
  <si>
    <t>JEAN CHARLES</t>
  </si>
  <si>
    <t>DUPONT</t>
  </si>
  <si>
    <t>ILIANE</t>
  </si>
  <si>
    <t>SCHILD</t>
  </si>
  <si>
    <t>MARIE</t>
  </si>
  <si>
    <t>SCHEURER</t>
  </si>
  <si>
    <t>HADRIEN</t>
  </si>
  <si>
    <t>POTARD</t>
  </si>
  <si>
    <t>LURONNE</t>
  </si>
  <si>
    <t>LA ROCHELLE</t>
  </si>
  <si>
    <t>BOUVIER</t>
  </si>
  <si>
    <t>YANN</t>
  </si>
  <si>
    <t>HENRION</t>
  </si>
  <si>
    <t>GILLIAN</t>
  </si>
  <si>
    <t>NANCY</t>
  </si>
  <si>
    <t>FAUQUET</t>
  </si>
  <si>
    <t>PAYS DE GEX</t>
  </si>
  <si>
    <t xml:space="preserve">MIALANE </t>
  </si>
  <si>
    <t>CLOVIS</t>
  </si>
  <si>
    <t>CLERGEOT</t>
  </si>
  <si>
    <t>ALISTERE</t>
  </si>
  <si>
    <t>AVRAND</t>
  </si>
  <si>
    <t>DI MEGLIO</t>
  </si>
  <si>
    <t>RODOCANACHI</t>
  </si>
  <si>
    <t>BRION</t>
  </si>
  <si>
    <t>LUCAS</t>
  </si>
  <si>
    <t>FOMBARLET</t>
  </si>
  <si>
    <t>JOUVANCEAUX</t>
  </si>
  <si>
    <t>REVIRIAULT</t>
  </si>
  <si>
    <t>EMMANUEL</t>
  </si>
  <si>
    <t>MAGNY COURS</t>
  </si>
  <si>
    <t>ASA 71</t>
  </si>
  <si>
    <t>BANGUI</t>
  </si>
  <si>
    <t>NAIM</t>
  </si>
  <si>
    <t>BOURDON</t>
  </si>
  <si>
    <t>GELORMINI</t>
  </si>
  <si>
    <t>JAKUBOWSKI</t>
  </si>
  <si>
    <t>PERNOT</t>
  </si>
  <si>
    <t>ETIENNE</t>
  </si>
  <si>
    <t>BOUDOT</t>
  </si>
  <si>
    <t>CAT MACKOWIAK</t>
  </si>
  <si>
    <t>MORANE</t>
  </si>
  <si>
    <t xml:space="preserve">BEAUMANN </t>
  </si>
  <si>
    <t>MACHIN</t>
  </si>
  <si>
    <t>CHARLS AXEL</t>
  </si>
  <si>
    <t>LAURIE</t>
  </si>
  <si>
    <t xml:space="preserve">RICHE </t>
  </si>
  <si>
    <t>MORGAN</t>
  </si>
  <si>
    <t>RKC</t>
  </si>
  <si>
    <t>JOURDAIN</t>
  </si>
  <si>
    <t>JEAN FRANCOIS</t>
  </si>
  <si>
    <t>PLAT</t>
  </si>
  <si>
    <t>BUSSERET</t>
  </si>
  <si>
    <t>VAL DE SAONE</t>
  </si>
  <si>
    <t>ROUSSET</t>
  </si>
  <si>
    <t>REGIS</t>
  </si>
  <si>
    <t>DESMARIS</t>
  </si>
  <si>
    <t>DANIEL</t>
  </si>
  <si>
    <t>FLECKINGER</t>
  </si>
  <si>
    <t>WACKENHEIM</t>
  </si>
  <si>
    <t>DORMOY</t>
  </si>
  <si>
    <t>BOURGEOIS</t>
  </si>
  <si>
    <t>PIERRE</t>
  </si>
  <si>
    <t>GOLDBERG</t>
  </si>
  <si>
    <t>MAGNIN</t>
  </si>
  <si>
    <t>REVELLAT</t>
  </si>
  <si>
    <t>MATHIU</t>
  </si>
  <si>
    <t>GERVASONI</t>
  </si>
  <si>
    <t>MONTBELLIARD</t>
  </si>
  <si>
    <t>GHISLAIN</t>
  </si>
  <si>
    <t>MICHAUD</t>
  </si>
  <si>
    <t>JEROME</t>
  </si>
  <si>
    <t>LE CREUSOT</t>
  </si>
  <si>
    <t>WOLKEN</t>
  </si>
  <si>
    <t>ERWAN</t>
  </si>
  <si>
    <t xml:space="preserve">LAMBERT </t>
  </si>
  <si>
    <t>GERARD</t>
  </si>
  <si>
    <t>COLLETTE</t>
  </si>
  <si>
    <t>LAURENT CHOTTIER</t>
  </si>
  <si>
    <t>THIERRY</t>
  </si>
  <si>
    <t>UBERSCHLAG</t>
  </si>
  <si>
    <t>DOMINIQUE</t>
  </si>
  <si>
    <t>SCHAUB</t>
  </si>
  <si>
    <t>MALLORY</t>
  </si>
  <si>
    <t>CHATELAIN</t>
  </si>
  <si>
    <t>ROMAIN</t>
  </si>
  <si>
    <t>RICHE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</si>
</sst>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_-* #,##0.0\ _F_-;\-* #,##0.0\ _F_-;_-* &quot;-&quot;??\ _F_-;_-@_-"/>
    <numFmt numFmtId="174" formatCode="_-* #,##0\ _F_-;\-* #,##0\ _F_-;_-* &quot;-&quot;??\ _F_-;_-@_-"/>
    <numFmt numFmtId="175" formatCode="0.0"/>
    <numFmt numFmtId="176" formatCode="0.000"/>
    <numFmt numFmtId="177" formatCode="0.000000"/>
    <numFmt numFmtId="178" formatCode="0.00000"/>
    <numFmt numFmtId="179" formatCode="0.0000"/>
    <numFmt numFmtId="180" formatCode="0.0%"/>
    <numFmt numFmtId="181" formatCode="&quot;Vrai&quot;;&quot;Vrai&quot;;&quot;Faux&quot;"/>
    <numFmt numFmtId="182" formatCode="&quot;Actif&quot;;&quot;Actif&quot;;&quot;Inactif&quot;"/>
    <numFmt numFmtId="183" formatCode="[$-40C]dddd\ d\ mmmm\ yyyy"/>
    <numFmt numFmtId="184" formatCode="[$-40C]d\-mmm\-yy;@"/>
  </numFmts>
  <fonts count="38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8"/>
      <name val="Book Antiqua"/>
      <family val="1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Impact"/>
      <family val="2"/>
    </font>
    <font>
      <i/>
      <sz val="22"/>
      <color indexed="8"/>
      <name val="Impact"/>
      <family val="2"/>
    </font>
    <font>
      <b/>
      <i/>
      <sz val="11"/>
      <color indexed="8"/>
      <name val="Times New Roman"/>
      <family val="1"/>
    </font>
    <font>
      <sz val="24"/>
      <color indexed="8"/>
      <name val="Impact"/>
      <family val="2"/>
    </font>
    <font>
      <b/>
      <sz val="24"/>
      <color indexed="8"/>
      <name val="Impact"/>
      <family val="2"/>
    </font>
    <font>
      <i/>
      <sz val="16"/>
      <color indexed="8"/>
      <name val="Impact"/>
      <family val="2"/>
    </font>
    <font>
      <b/>
      <i/>
      <sz val="10"/>
      <color indexed="8"/>
      <name val="Times New Roman"/>
      <family val="1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b/>
      <i/>
      <sz val="8"/>
      <color indexed="8"/>
      <name val="Times New Roman"/>
      <family val="1"/>
    </font>
    <font>
      <i/>
      <u val="single"/>
      <sz val="26"/>
      <color indexed="8"/>
      <name val="Verdana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tted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 style="medium"/>
      <top style="hair"/>
      <bottom style="hair"/>
    </border>
    <border>
      <left style="dotted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dotted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dotted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15" borderId="1" applyNumberFormat="0" applyAlignment="0" applyProtection="0"/>
    <xf numFmtId="0" fontId="24" fillId="0" borderId="2" applyNumberFormat="0" applyFill="0" applyAlignment="0" applyProtection="0"/>
    <xf numFmtId="0" fontId="0" fillId="4" borderId="3" applyNumberFormat="0" applyFont="0" applyAlignment="0" applyProtection="0"/>
    <xf numFmtId="0" fontId="26" fillId="7" borderId="1" applyNumberFormat="0" applyAlignment="0" applyProtection="0"/>
    <xf numFmtId="0" fontId="27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7" borderId="0" applyNumberFormat="0" applyBorder="0" applyAlignment="0" applyProtection="0"/>
    <xf numFmtId="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15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17" borderId="9" applyNumberFormat="0" applyAlignment="0" applyProtection="0"/>
  </cellStyleXfs>
  <cellXfs count="15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Continuous"/>
    </xf>
    <xf numFmtId="0" fontId="1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17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20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left" textRotation="90" wrapText="1"/>
    </xf>
    <xf numFmtId="0" fontId="10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 vertical="center" textRotation="90" wrapText="1"/>
    </xf>
    <xf numFmtId="14" fontId="5" fillId="0" borderId="15" xfId="0" applyNumberFormat="1" applyFont="1" applyFill="1" applyBorder="1" applyAlignment="1">
      <alignment horizontal="center" vertical="center" textRotation="90"/>
    </xf>
    <xf numFmtId="14" fontId="16" fillId="0" borderId="16" xfId="0" applyNumberFormat="1" applyFont="1" applyFill="1" applyBorder="1" applyAlignment="1">
      <alignment horizontal="center" vertical="center" textRotation="90"/>
    </xf>
    <xf numFmtId="14" fontId="9" fillId="0" borderId="17" xfId="0" applyNumberFormat="1" applyFont="1" applyFill="1" applyBorder="1" applyAlignment="1">
      <alignment horizontal="left" vertical="center" textRotation="255"/>
    </xf>
    <xf numFmtId="0" fontId="5" fillId="0" borderId="18" xfId="0" applyFont="1" applyFill="1" applyBorder="1" applyAlignment="1">
      <alignment horizontal="center" vertical="center" textRotation="90" wrapText="1"/>
    </xf>
    <xf numFmtId="14" fontId="9" fillId="0" borderId="18" xfId="0" applyNumberFormat="1" applyFont="1" applyFill="1" applyBorder="1" applyAlignment="1">
      <alignment horizontal="left" vertical="center"/>
    </xf>
    <xf numFmtId="14" fontId="9" fillId="0" borderId="19" xfId="0" applyNumberFormat="1" applyFont="1" applyFill="1" applyBorder="1" applyAlignment="1">
      <alignment horizontal="left" vertical="center"/>
    </xf>
    <xf numFmtId="14" fontId="5" fillId="0" borderId="20" xfId="0" applyNumberFormat="1" applyFont="1" applyFill="1" applyBorder="1" applyAlignment="1">
      <alignment horizontal="center" vertical="center" textRotation="90"/>
    </xf>
    <xf numFmtId="14" fontId="16" fillId="0" borderId="21" xfId="0" applyNumberFormat="1" applyFont="1" applyFill="1" applyBorder="1" applyAlignment="1">
      <alignment horizontal="center" vertical="center" textRotation="90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8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21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21" fillId="0" borderId="3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 textRotation="90" wrapText="1"/>
    </xf>
    <xf numFmtId="14" fontId="9" fillId="0" borderId="37" xfId="0" applyNumberFormat="1" applyFont="1" applyFill="1" applyBorder="1" applyAlignment="1">
      <alignment horizontal="left" vertical="center" textRotation="255"/>
    </xf>
    <xf numFmtId="0" fontId="5" fillId="0" borderId="38" xfId="0" applyFont="1" applyFill="1" applyBorder="1" applyAlignment="1">
      <alignment horizontal="center" vertical="center" textRotation="90" wrapText="1"/>
    </xf>
    <xf numFmtId="14" fontId="9" fillId="0" borderId="38" xfId="0" applyNumberFormat="1" applyFont="1" applyFill="1" applyBorder="1" applyAlignment="1">
      <alignment horizontal="left" vertical="center"/>
    </xf>
    <xf numFmtId="14" fontId="9" fillId="0" borderId="39" xfId="0" applyNumberFormat="1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textRotation="90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top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1" fillId="0" borderId="53" xfId="0" applyFont="1" applyFill="1" applyBorder="1" applyAlignment="1">
      <alignment vertical="center"/>
    </xf>
    <xf numFmtId="0" fontId="21" fillId="0" borderId="5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  <xf numFmtId="0" fontId="21" fillId="0" borderId="44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55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 vertical="center" textRotation="90" wrapText="1"/>
    </xf>
    <xf numFmtId="0" fontId="5" fillId="0" borderId="58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textRotation="90" wrapText="1"/>
    </xf>
    <xf numFmtId="0" fontId="21" fillId="0" borderId="11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vertical="center"/>
    </xf>
    <xf numFmtId="0" fontId="5" fillId="0" borderId="63" xfId="0" applyFont="1" applyFill="1" applyBorder="1" applyAlignment="1">
      <alignment vertical="center"/>
    </xf>
    <xf numFmtId="0" fontId="6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0" fontId="21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vertical="center"/>
    </xf>
    <xf numFmtId="0" fontId="21" fillId="0" borderId="49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21" fillId="0" borderId="27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63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5" fillId="0" borderId="76" xfId="0" applyFont="1" applyFill="1" applyBorder="1" applyAlignment="1">
      <alignment horizontal="center" textRotation="90" wrapText="1"/>
    </xf>
    <xf numFmtId="184" fontId="5" fillId="0" borderId="76" xfId="0" applyNumberFormat="1" applyFont="1" applyFill="1" applyBorder="1" applyAlignment="1">
      <alignment horizontal="center" vertical="center" textRotation="90" wrapText="1"/>
    </xf>
    <xf numFmtId="0" fontId="21" fillId="0" borderId="77" xfId="0" applyFont="1" applyFill="1" applyBorder="1" applyAlignment="1">
      <alignment horizontal="left" vertical="center" textRotation="90" wrapText="1"/>
    </xf>
    <xf numFmtId="0" fontId="21" fillId="0" borderId="78" xfId="0" applyFont="1" applyFill="1" applyBorder="1" applyAlignment="1">
      <alignment horizontal="left" vertical="center" textRotation="90" wrapText="1"/>
    </xf>
    <xf numFmtId="0" fontId="21" fillId="0" borderId="79" xfId="0" applyFont="1" applyFill="1" applyBorder="1" applyAlignment="1">
      <alignment horizontal="left" vertical="center" textRotation="90" wrapText="1"/>
    </xf>
    <xf numFmtId="184" fontId="5" fillId="0" borderId="15" xfId="0" applyNumberFormat="1" applyFont="1" applyFill="1" applyBorder="1" applyAlignment="1">
      <alignment horizontal="center" vertical="center" textRotation="90" wrapText="1"/>
    </xf>
    <xf numFmtId="0" fontId="7" fillId="0" borderId="80" xfId="0" applyFont="1" applyFill="1" applyBorder="1" applyAlignment="1">
      <alignment horizontal="center"/>
    </xf>
    <xf numFmtId="0" fontId="7" fillId="0" borderId="81" xfId="0" applyFont="1" applyFill="1" applyBorder="1" applyAlignment="1">
      <alignment horizontal="center"/>
    </xf>
    <xf numFmtId="0" fontId="7" fillId="0" borderId="82" xfId="0" applyFont="1" applyFill="1" applyBorder="1" applyAlignment="1">
      <alignment horizontal="center"/>
    </xf>
    <xf numFmtId="184" fontId="5" fillId="0" borderId="16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0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BC42"/>
  <sheetViews>
    <sheetView zoomScale="75" zoomScaleNormal="75" zoomScalePageLayoutView="0" workbookViewId="0" topLeftCell="A1">
      <pane xSplit="11" ySplit="5" topLeftCell="L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33</v>
      </c>
      <c r="B1" s="17"/>
      <c r="C1" s="17"/>
      <c r="D1" s="17"/>
      <c r="E1" s="17"/>
      <c r="F1" s="17"/>
      <c r="G1" s="17"/>
      <c r="H1" s="17"/>
      <c r="I1" s="17"/>
      <c r="L1" s="19" t="s">
        <v>26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s="104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103"/>
      <c r="AN2" s="149" t="s">
        <v>10</v>
      </c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1"/>
    </row>
    <row r="3" spans="1:55" s="108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45" t="s">
        <v>21</v>
      </c>
      <c r="K3" s="145" t="s">
        <v>24</v>
      </c>
      <c r="L3" s="148">
        <v>40985</v>
      </c>
      <c r="M3" s="144"/>
      <c r="N3" s="144">
        <v>41070</v>
      </c>
      <c r="O3" s="144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4">
        <v>41203</v>
      </c>
      <c r="AK3" s="152"/>
      <c r="AL3" s="25" t="s">
        <v>11</v>
      </c>
      <c r="AM3" s="25" t="s">
        <v>18</v>
      </c>
      <c r="AN3" s="105">
        <v>1</v>
      </c>
      <c r="AO3" s="106">
        <v>2</v>
      </c>
      <c r="AP3" s="106">
        <v>3</v>
      </c>
      <c r="AQ3" s="106">
        <v>4</v>
      </c>
      <c r="AR3" s="106">
        <v>5</v>
      </c>
      <c r="AS3" s="106">
        <v>6</v>
      </c>
      <c r="AT3" s="106">
        <v>7</v>
      </c>
      <c r="AU3" s="106">
        <v>8</v>
      </c>
      <c r="AV3" s="106">
        <v>9</v>
      </c>
      <c r="AW3" s="106">
        <v>10</v>
      </c>
      <c r="AX3" s="106">
        <v>11</v>
      </c>
      <c r="AY3" s="106">
        <v>12</v>
      </c>
      <c r="AZ3" s="106">
        <v>13</v>
      </c>
      <c r="BA3" s="107">
        <v>14</v>
      </c>
      <c r="BB3" s="25"/>
      <c r="BC3" s="25"/>
    </row>
    <row r="4" spans="1:55" s="113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46"/>
      <c r="K4" s="146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9"/>
      <c r="AN4" s="110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2"/>
      <c r="BB4" s="109"/>
      <c r="BC4" s="109"/>
    </row>
    <row r="5" spans="1:55" s="113" customFormat="1" ht="16.5" customHeight="1" thickBot="1">
      <c r="A5" s="80"/>
      <c r="B5" s="28"/>
      <c r="C5" s="29"/>
      <c r="D5" s="30" t="s">
        <v>23</v>
      </c>
      <c r="E5" s="30"/>
      <c r="F5" s="31"/>
      <c r="G5" s="30"/>
      <c r="H5" s="32"/>
      <c r="I5" s="33"/>
      <c r="J5" s="147"/>
      <c r="K5" s="147"/>
      <c r="L5" s="100"/>
      <c r="M5" s="99" t="s">
        <v>37</v>
      </c>
      <c r="N5" s="100" t="s">
        <v>270</v>
      </c>
      <c r="O5" s="99"/>
      <c r="P5" s="100"/>
      <c r="Q5" s="99"/>
      <c r="R5" s="100"/>
      <c r="S5" s="99"/>
      <c r="T5" s="98"/>
      <c r="U5" s="99"/>
      <c r="V5" s="100"/>
      <c r="W5" s="99"/>
      <c r="X5" s="100"/>
      <c r="Y5" s="99"/>
      <c r="Z5" s="98"/>
      <c r="AA5" s="99"/>
      <c r="AB5" s="98"/>
      <c r="AC5" s="99"/>
      <c r="AD5" s="98"/>
      <c r="AE5" s="99"/>
      <c r="AF5" s="98"/>
      <c r="AG5" s="99"/>
      <c r="AH5" s="100"/>
      <c r="AI5" s="99"/>
      <c r="AJ5" s="100" t="s">
        <v>132</v>
      </c>
      <c r="AK5" s="114"/>
      <c r="AL5" s="25"/>
      <c r="AM5" s="109"/>
      <c r="AN5" s="110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2"/>
      <c r="BB5" s="109"/>
      <c r="BC5" s="109"/>
    </row>
    <row r="6" spans="1:55" s="97" customFormat="1" ht="24.75" customHeight="1">
      <c r="A6" s="115">
        <v>1</v>
      </c>
      <c r="B6" s="116"/>
      <c r="C6" s="117"/>
      <c r="D6" s="118" t="s">
        <v>37</v>
      </c>
      <c r="E6" s="118" t="s">
        <v>38</v>
      </c>
      <c r="F6" s="119"/>
      <c r="G6" s="118" t="s">
        <v>39</v>
      </c>
      <c r="H6" s="39" t="str">
        <f aca="true" t="shared" si="0" ref="H6:H36">IF(COUNTA(AK6)&gt;0,IF(COUNTA(L6:AK6)&lt;classé,"Non","Oui"),"Non")</f>
        <v>Oui</v>
      </c>
      <c r="I6" s="120">
        <f aca="true" t="shared" si="1" ref="I6:I36">SUM(L6:AK6)-SUM(AN6:BA6)+K6</f>
        <v>186</v>
      </c>
      <c r="J6" s="121"/>
      <c r="K6" s="122">
        <f aca="true" t="shared" si="2" ref="K6:K36">COUNTIF(L$5:AK$5,$D6)*4</f>
        <v>4</v>
      </c>
      <c r="L6" s="123">
        <v>40</v>
      </c>
      <c r="M6" s="124">
        <v>40</v>
      </c>
      <c r="N6" s="125">
        <v>26</v>
      </c>
      <c r="O6" s="124">
        <v>26</v>
      </c>
      <c r="P6" s="125"/>
      <c r="Q6" s="126"/>
      <c r="R6" s="127"/>
      <c r="S6" s="124"/>
      <c r="T6" s="127"/>
      <c r="U6" s="126"/>
      <c r="V6" s="127"/>
      <c r="W6" s="124"/>
      <c r="X6" s="127"/>
      <c r="Y6" s="124"/>
      <c r="Z6" s="127"/>
      <c r="AA6" s="126"/>
      <c r="AB6" s="127"/>
      <c r="AC6" s="124"/>
      <c r="AD6" s="125"/>
      <c r="AE6" s="126"/>
      <c r="AF6" s="125"/>
      <c r="AG6" s="126"/>
      <c r="AH6" s="127"/>
      <c r="AI6" s="124"/>
      <c r="AJ6" s="126">
        <v>20</v>
      </c>
      <c r="AK6" s="128">
        <v>50</v>
      </c>
      <c r="AL6" s="4">
        <f aca="true" t="shared" si="3" ref="AL6:AL36">MAX(L6:AK6)</f>
        <v>50</v>
      </c>
      <c r="AM6" s="5">
        <f aca="true" t="shared" si="4" ref="AM6:AM23">COUNTA(L6:AK6)</f>
        <v>6</v>
      </c>
      <c r="AN6" s="94">
        <f aca="true" t="shared" si="5" ref="AN6:BA15">IF($AM6&gt;Nbcourse+AN$3-1-$J6,LARGE($L6:$AK6,Nbcourse+AN$3-$J6),0)</f>
        <v>20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6">A6+1</f>
        <v>2</v>
      </c>
      <c r="B7" s="51"/>
      <c r="C7" s="52"/>
      <c r="D7" s="57" t="s">
        <v>34</v>
      </c>
      <c r="E7" s="57" t="s">
        <v>35</v>
      </c>
      <c r="F7" s="58"/>
      <c r="G7" s="57" t="s">
        <v>36</v>
      </c>
      <c r="H7" s="39" t="str">
        <f t="shared" si="0"/>
        <v>Non</v>
      </c>
      <c r="I7" s="14">
        <f t="shared" si="1"/>
        <v>100</v>
      </c>
      <c r="J7" s="122"/>
      <c r="K7" s="122">
        <f t="shared" si="2"/>
        <v>0</v>
      </c>
      <c r="L7" s="15">
        <v>50</v>
      </c>
      <c r="M7" s="16">
        <v>50</v>
      </c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/>
      <c r="AK7" s="82"/>
      <c r="AL7" s="4">
        <f t="shared" si="3"/>
        <v>50</v>
      </c>
      <c r="AM7" s="5">
        <f t="shared" si="4"/>
        <v>2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6"/>
      <c r="D8" s="57" t="s">
        <v>153</v>
      </c>
      <c r="E8" s="57" t="s">
        <v>268</v>
      </c>
      <c r="F8" s="58"/>
      <c r="G8" s="57" t="s">
        <v>269</v>
      </c>
      <c r="H8" s="39" t="str">
        <f t="shared" si="0"/>
        <v>Non</v>
      </c>
      <c r="I8" s="14">
        <f t="shared" si="1"/>
        <v>100</v>
      </c>
      <c r="J8" s="122"/>
      <c r="K8" s="122">
        <f t="shared" si="2"/>
        <v>0</v>
      </c>
      <c r="L8" s="15"/>
      <c r="M8" s="16"/>
      <c r="N8" s="54">
        <v>50</v>
      </c>
      <c r="O8" s="16">
        <v>50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4"/>
      <c r="AG8" s="55"/>
      <c r="AH8" s="59"/>
      <c r="AI8" s="16"/>
      <c r="AJ8" s="55"/>
      <c r="AK8" s="82"/>
      <c r="AL8" s="4">
        <f t="shared" si="3"/>
        <v>50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6"/>
      <c r="D9" s="57" t="s">
        <v>270</v>
      </c>
      <c r="E9" s="57" t="s">
        <v>271</v>
      </c>
      <c r="F9" s="58"/>
      <c r="G9" s="57" t="s">
        <v>272</v>
      </c>
      <c r="H9" s="39" t="str">
        <f t="shared" si="0"/>
        <v>Non</v>
      </c>
      <c r="I9" s="14">
        <f t="shared" si="1"/>
        <v>84</v>
      </c>
      <c r="J9" s="122"/>
      <c r="K9" s="122">
        <f t="shared" si="2"/>
        <v>4</v>
      </c>
      <c r="L9" s="15"/>
      <c r="M9" s="16"/>
      <c r="N9" s="54">
        <v>40</v>
      </c>
      <c r="O9" s="16">
        <v>40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4"/>
      <c r="AG9" s="55"/>
      <c r="AH9" s="59"/>
      <c r="AI9" s="16"/>
      <c r="AJ9" s="55"/>
      <c r="AK9" s="82"/>
      <c r="AL9" s="4">
        <f t="shared" si="3"/>
        <v>40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t="shared" si="6"/>
        <v>5</v>
      </c>
      <c r="B10" s="51"/>
      <c r="C10" s="56"/>
      <c r="D10" s="57" t="s">
        <v>360</v>
      </c>
      <c r="E10" s="57" t="s">
        <v>361</v>
      </c>
      <c r="F10" s="58"/>
      <c r="G10" s="57" t="s">
        <v>36</v>
      </c>
      <c r="H10" s="39" t="str">
        <f t="shared" si="0"/>
        <v>Non</v>
      </c>
      <c r="I10" s="14">
        <f t="shared" si="1"/>
        <v>82</v>
      </c>
      <c r="J10" s="122"/>
      <c r="K10" s="122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>
        <v>50</v>
      </c>
      <c r="AK10" s="82">
        <v>32</v>
      </c>
      <c r="AL10" s="4">
        <f t="shared" si="3"/>
        <v>50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51"/>
      <c r="C11" s="56"/>
      <c r="D11" s="57" t="s">
        <v>365</v>
      </c>
      <c r="E11" s="57" t="s">
        <v>366</v>
      </c>
      <c r="F11" s="58"/>
      <c r="G11" s="57" t="s">
        <v>84</v>
      </c>
      <c r="H11" s="39" t="str">
        <f t="shared" si="0"/>
        <v>Non</v>
      </c>
      <c r="I11" s="14">
        <f t="shared" si="1"/>
        <v>66</v>
      </c>
      <c r="J11" s="122"/>
      <c r="K11" s="122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4"/>
      <c r="AG11" s="55"/>
      <c r="AH11" s="59"/>
      <c r="AI11" s="16"/>
      <c r="AJ11" s="55">
        <v>40</v>
      </c>
      <c r="AK11" s="82">
        <v>26</v>
      </c>
      <c r="AL11" s="4">
        <f t="shared" si="3"/>
        <v>40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2"/>
      <c r="D12" s="57" t="s">
        <v>275</v>
      </c>
      <c r="E12" s="57" t="s">
        <v>53</v>
      </c>
      <c r="F12" s="58"/>
      <c r="G12" s="57" t="s">
        <v>272</v>
      </c>
      <c r="H12" s="39" t="str">
        <f t="shared" si="0"/>
        <v>Non</v>
      </c>
      <c r="I12" s="14">
        <f t="shared" si="1"/>
        <v>64</v>
      </c>
      <c r="J12" s="122"/>
      <c r="K12" s="122">
        <f t="shared" si="2"/>
        <v>0</v>
      </c>
      <c r="L12" s="15"/>
      <c r="M12" s="16"/>
      <c r="N12" s="54">
        <v>32</v>
      </c>
      <c r="O12" s="16">
        <v>32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32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6"/>
      <c r="D13" s="57" t="s">
        <v>40</v>
      </c>
      <c r="E13" s="57" t="s">
        <v>41</v>
      </c>
      <c r="F13" s="58"/>
      <c r="G13" s="57" t="s">
        <v>42</v>
      </c>
      <c r="H13" s="39" t="str">
        <f t="shared" si="0"/>
        <v>Non</v>
      </c>
      <c r="I13" s="14">
        <f t="shared" si="1"/>
        <v>64</v>
      </c>
      <c r="J13" s="122"/>
      <c r="K13" s="122">
        <f t="shared" si="2"/>
        <v>0</v>
      </c>
      <c r="L13" s="15">
        <v>32</v>
      </c>
      <c r="M13" s="16">
        <v>32</v>
      </c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32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6"/>
      <c r="D14" s="57" t="s">
        <v>132</v>
      </c>
      <c r="E14" s="57" t="s">
        <v>370</v>
      </c>
      <c r="F14" s="58"/>
      <c r="G14" s="57" t="s">
        <v>373</v>
      </c>
      <c r="H14" s="39" t="str">
        <f t="shared" si="0"/>
        <v>Non</v>
      </c>
      <c r="I14" s="14">
        <f t="shared" si="1"/>
        <v>61</v>
      </c>
      <c r="J14" s="122"/>
      <c r="K14" s="122">
        <f t="shared" si="2"/>
        <v>4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>
        <v>17</v>
      </c>
      <c r="AK14" s="82">
        <v>40</v>
      </c>
      <c r="AL14" s="4">
        <f t="shared" si="3"/>
        <v>40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6"/>
      <c r="D15" s="57" t="s">
        <v>360</v>
      </c>
      <c r="E15" s="57" t="s">
        <v>362</v>
      </c>
      <c r="F15" s="58"/>
      <c r="G15" s="57" t="s">
        <v>36</v>
      </c>
      <c r="H15" s="39" t="str">
        <f t="shared" si="0"/>
        <v>Non</v>
      </c>
      <c r="I15" s="14">
        <f t="shared" si="1"/>
        <v>54</v>
      </c>
      <c r="J15" s="122"/>
      <c r="K15" s="122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>
        <v>32</v>
      </c>
      <c r="AK15" s="82">
        <v>22</v>
      </c>
      <c r="AL15" s="4">
        <f t="shared" si="3"/>
        <v>32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61"/>
      <c r="C16" s="135"/>
      <c r="D16" s="57" t="s">
        <v>367</v>
      </c>
      <c r="E16" s="68" t="s">
        <v>368</v>
      </c>
      <c r="F16" s="69"/>
      <c r="G16" s="68" t="s">
        <v>116</v>
      </c>
      <c r="H16" s="39" t="str">
        <f t="shared" si="0"/>
        <v>Non</v>
      </c>
      <c r="I16" s="63">
        <f t="shared" si="1"/>
        <v>46</v>
      </c>
      <c r="J16" s="129"/>
      <c r="K16" s="122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>
        <v>26</v>
      </c>
      <c r="AK16" s="83">
        <v>20</v>
      </c>
      <c r="AL16" s="4">
        <f t="shared" si="3"/>
        <v>26</v>
      </c>
      <c r="AM16" s="5">
        <f t="shared" si="4"/>
        <v>2</v>
      </c>
      <c r="AN16" s="94">
        <f aca="true" t="shared" si="7" ref="AN16:BA23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6"/>
      <c r="D17" s="57" t="s">
        <v>275</v>
      </c>
      <c r="E17" s="57" t="s">
        <v>276</v>
      </c>
      <c r="F17" s="58"/>
      <c r="G17" s="57" t="s">
        <v>272</v>
      </c>
      <c r="H17" s="39" t="str">
        <f t="shared" si="0"/>
        <v>Non</v>
      </c>
      <c r="I17" s="14">
        <f t="shared" si="1"/>
        <v>42</v>
      </c>
      <c r="J17" s="122"/>
      <c r="K17" s="122">
        <f t="shared" si="2"/>
        <v>0</v>
      </c>
      <c r="L17" s="15"/>
      <c r="M17" s="16"/>
      <c r="N17" s="54">
        <v>20</v>
      </c>
      <c r="O17" s="16">
        <v>22</v>
      </c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22</v>
      </c>
      <c r="AM17" s="5">
        <f t="shared" si="4"/>
        <v>2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6"/>
      <c r="D18" s="57" t="s">
        <v>273</v>
      </c>
      <c r="E18" s="57" t="s">
        <v>274</v>
      </c>
      <c r="F18" s="58"/>
      <c r="G18" s="57" t="s">
        <v>60</v>
      </c>
      <c r="H18" s="39" t="str">
        <f t="shared" si="0"/>
        <v>Non</v>
      </c>
      <c r="I18" s="14">
        <f t="shared" si="1"/>
        <v>42</v>
      </c>
      <c r="J18" s="122"/>
      <c r="K18" s="122">
        <f t="shared" si="2"/>
        <v>0</v>
      </c>
      <c r="L18" s="15"/>
      <c r="M18" s="16"/>
      <c r="N18" s="54">
        <v>22</v>
      </c>
      <c r="O18" s="16">
        <v>20</v>
      </c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22</v>
      </c>
      <c r="AM18" s="5">
        <f t="shared" si="4"/>
        <v>2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t="shared" si="6"/>
        <v>14</v>
      </c>
      <c r="B19" s="51"/>
      <c r="C19" s="56"/>
      <c r="D19" s="57" t="s">
        <v>369</v>
      </c>
      <c r="E19" s="57" t="s">
        <v>177</v>
      </c>
      <c r="F19" s="58"/>
      <c r="G19" s="57" t="s">
        <v>57</v>
      </c>
      <c r="H19" s="39" t="str">
        <f t="shared" si="0"/>
        <v>Non</v>
      </c>
      <c r="I19" s="14">
        <f t="shared" si="1"/>
        <v>40</v>
      </c>
      <c r="J19" s="122"/>
      <c r="K19" s="122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>
        <v>22</v>
      </c>
      <c r="AK19" s="82">
        <v>18</v>
      </c>
      <c r="AL19" s="4">
        <f t="shared" si="3"/>
        <v>22</v>
      </c>
      <c r="AM19" s="5">
        <f t="shared" si="4"/>
        <v>2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6"/>
        <v>15</v>
      </c>
      <c r="B20" s="51"/>
      <c r="C20" s="56"/>
      <c r="D20" s="57" t="s">
        <v>359</v>
      </c>
      <c r="E20" s="57" t="s">
        <v>99</v>
      </c>
      <c r="F20" s="58"/>
      <c r="G20" s="57" t="s">
        <v>36</v>
      </c>
      <c r="H20" s="39" t="str">
        <f t="shared" si="0"/>
        <v>Non</v>
      </c>
      <c r="I20" s="14">
        <f t="shared" si="1"/>
        <v>38</v>
      </c>
      <c r="J20" s="122"/>
      <c r="K20" s="122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>
        <v>19</v>
      </c>
      <c r="AK20" s="82">
        <v>19</v>
      </c>
      <c r="AL20" s="4">
        <f t="shared" si="3"/>
        <v>19</v>
      </c>
      <c r="AM20" s="5">
        <f t="shared" si="4"/>
        <v>2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6"/>
        <v>16</v>
      </c>
      <c r="B21" s="51"/>
      <c r="C21" s="56"/>
      <c r="D21" s="57" t="s">
        <v>277</v>
      </c>
      <c r="E21" s="57" t="s">
        <v>130</v>
      </c>
      <c r="F21" s="58"/>
      <c r="G21" s="57" t="s">
        <v>278</v>
      </c>
      <c r="H21" s="39" t="str">
        <f t="shared" si="0"/>
        <v>Non</v>
      </c>
      <c r="I21" s="14">
        <f t="shared" si="1"/>
        <v>38</v>
      </c>
      <c r="J21" s="122"/>
      <c r="K21" s="122">
        <f t="shared" si="2"/>
        <v>0</v>
      </c>
      <c r="L21" s="15"/>
      <c r="M21" s="16"/>
      <c r="N21" s="54">
        <v>19</v>
      </c>
      <c r="O21" s="16">
        <v>19</v>
      </c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19</v>
      </c>
      <c r="AM21" s="5">
        <f t="shared" si="4"/>
        <v>2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6"/>
      <c r="D22" s="57" t="s">
        <v>363</v>
      </c>
      <c r="E22" s="57" t="s">
        <v>364</v>
      </c>
      <c r="F22" s="58"/>
      <c r="G22" s="57" t="s">
        <v>372</v>
      </c>
      <c r="H22" s="39" t="str">
        <f t="shared" si="0"/>
        <v>Non</v>
      </c>
      <c r="I22" s="14">
        <f t="shared" si="1"/>
        <v>35</v>
      </c>
      <c r="J22" s="122"/>
      <c r="K22" s="122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>
        <v>18</v>
      </c>
      <c r="AK22" s="82">
        <v>17</v>
      </c>
      <c r="AL22" s="4">
        <f t="shared" si="3"/>
        <v>18</v>
      </c>
      <c r="AM22" s="5">
        <f t="shared" si="4"/>
        <v>2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6"/>
      <c r="D23" s="57" t="s">
        <v>371</v>
      </c>
      <c r="E23" s="57" t="s">
        <v>107</v>
      </c>
      <c r="F23" s="58"/>
      <c r="G23" s="57" t="s">
        <v>372</v>
      </c>
      <c r="H23" s="39" t="str">
        <f t="shared" si="0"/>
        <v>Non</v>
      </c>
      <c r="I23" s="14">
        <f t="shared" si="1"/>
        <v>0</v>
      </c>
      <c r="J23" s="122"/>
      <c r="K23" s="122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2"/>
      <c r="D24" s="57" t="s">
        <v>358</v>
      </c>
      <c r="E24" s="57" t="s">
        <v>53</v>
      </c>
      <c r="F24" s="58"/>
      <c r="G24" s="57" t="s">
        <v>84</v>
      </c>
      <c r="H24" s="39" t="str">
        <f t="shared" si="0"/>
        <v>Non</v>
      </c>
      <c r="I24" s="14">
        <f t="shared" si="1"/>
        <v>0</v>
      </c>
      <c r="J24" s="122"/>
      <c r="K24" s="122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aca="true" t="shared" si="8" ref="AM24:AM35">COUNTA(L24:AK24)</f>
        <v>0</v>
      </c>
      <c r="AN24" s="94">
        <f aca="true" t="shared" si="9" ref="AN24:BA36">IF($AM24&gt;Nbcourse+AN$3-1-$J24,LARGE($L24:$AK24,Nbcourse+AN$3-$J24),0)</f>
        <v>0</v>
      </c>
      <c r="AO24" s="4">
        <f t="shared" si="9"/>
        <v>0</v>
      </c>
      <c r="AP24" s="4">
        <f t="shared" si="9"/>
        <v>0</v>
      </c>
      <c r="AQ24" s="4">
        <f t="shared" si="9"/>
        <v>0</v>
      </c>
      <c r="AR24" s="4">
        <f t="shared" si="9"/>
        <v>0</v>
      </c>
      <c r="AS24" s="4">
        <f t="shared" si="9"/>
        <v>0</v>
      </c>
      <c r="AT24" s="4">
        <f t="shared" si="9"/>
        <v>0</v>
      </c>
      <c r="AU24" s="4">
        <f t="shared" si="9"/>
        <v>0</v>
      </c>
      <c r="AV24" s="4">
        <f t="shared" si="9"/>
        <v>0</v>
      </c>
      <c r="AW24" s="4">
        <f t="shared" si="9"/>
        <v>0</v>
      </c>
      <c r="AX24" s="4">
        <f t="shared" si="9"/>
        <v>0</v>
      </c>
      <c r="AY24" s="4">
        <f t="shared" si="9"/>
        <v>0</v>
      </c>
      <c r="AZ24" s="4">
        <f t="shared" si="9"/>
        <v>0</v>
      </c>
      <c r="BA24" s="95">
        <f t="shared" si="9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22"/>
      <c r="K25" s="122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t="shared" si="8"/>
        <v>0</v>
      </c>
      <c r="AN25" s="94">
        <f t="shared" si="9"/>
        <v>0</v>
      </c>
      <c r="AO25" s="4">
        <f t="shared" si="9"/>
        <v>0</v>
      </c>
      <c r="AP25" s="4">
        <f t="shared" si="9"/>
        <v>0</v>
      </c>
      <c r="AQ25" s="4">
        <f t="shared" si="9"/>
        <v>0</v>
      </c>
      <c r="AR25" s="4">
        <f t="shared" si="9"/>
        <v>0</v>
      </c>
      <c r="AS25" s="4">
        <f t="shared" si="9"/>
        <v>0</v>
      </c>
      <c r="AT25" s="4">
        <f t="shared" si="9"/>
        <v>0</v>
      </c>
      <c r="AU25" s="4">
        <f t="shared" si="9"/>
        <v>0</v>
      </c>
      <c r="AV25" s="4">
        <f t="shared" si="9"/>
        <v>0</v>
      </c>
      <c r="AW25" s="4">
        <f t="shared" si="9"/>
        <v>0</v>
      </c>
      <c r="AX25" s="4">
        <f t="shared" si="9"/>
        <v>0</v>
      </c>
      <c r="AY25" s="4">
        <f t="shared" si="9"/>
        <v>0</v>
      </c>
      <c r="AZ25" s="4">
        <f t="shared" si="9"/>
        <v>0</v>
      </c>
      <c r="BA25" s="95">
        <f t="shared" si="9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22"/>
      <c r="K26" s="122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9"/>
        <v>0</v>
      </c>
      <c r="AO26" s="4">
        <f t="shared" si="9"/>
        <v>0</v>
      </c>
      <c r="AP26" s="4">
        <f t="shared" si="9"/>
        <v>0</v>
      </c>
      <c r="AQ26" s="4">
        <f t="shared" si="9"/>
        <v>0</v>
      </c>
      <c r="AR26" s="4">
        <f t="shared" si="9"/>
        <v>0</v>
      </c>
      <c r="AS26" s="4">
        <f t="shared" si="9"/>
        <v>0</v>
      </c>
      <c r="AT26" s="4">
        <f t="shared" si="9"/>
        <v>0</v>
      </c>
      <c r="AU26" s="4">
        <f t="shared" si="9"/>
        <v>0</v>
      </c>
      <c r="AV26" s="4">
        <f t="shared" si="9"/>
        <v>0</v>
      </c>
      <c r="AW26" s="4">
        <f t="shared" si="9"/>
        <v>0</v>
      </c>
      <c r="AX26" s="4">
        <f t="shared" si="9"/>
        <v>0</v>
      </c>
      <c r="AY26" s="4">
        <f t="shared" si="9"/>
        <v>0</v>
      </c>
      <c r="AZ26" s="4">
        <f t="shared" si="9"/>
        <v>0</v>
      </c>
      <c r="BA26" s="95">
        <f t="shared" si="9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22"/>
      <c r="K27" s="122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9"/>
        <v>0</v>
      </c>
      <c r="AO27" s="4">
        <f t="shared" si="9"/>
        <v>0</v>
      </c>
      <c r="AP27" s="4">
        <f t="shared" si="9"/>
        <v>0</v>
      </c>
      <c r="AQ27" s="4">
        <f t="shared" si="9"/>
        <v>0</v>
      </c>
      <c r="AR27" s="4">
        <f t="shared" si="9"/>
        <v>0</v>
      </c>
      <c r="AS27" s="4">
        <f t="shared" si="9"/>
        <v>0</v>
      </c>
      <c r="AT27" s="4">
        <f t="shared" si="9"/>
        <v>0</v>
      </c>
      <c r="AU27" s="4">
        <f t="shared" si="9"/>
        <v>0</v>
      </c>
      <c r="AV27" s="4">
        <f t="shared" si="9"/>
        <v>0</v>
      </c>
      <c r="AW27" s="4">
        <f t="shared" si="9"/>
        <v>0</v>
      </c>
      <c r="AX27" s="4">
        <f t="shared" si="9"/>
        <v>0</v>
      </c>
      <c r="AY27" s="4">
        <f t="shared" si="9"/>
        <v>0</v>
      </c>
      <c r="AZ27" s="4">
        <f t="shared" si="9"/>
        <v>0</v>
      </c>
      <c r="BA27" s="95">
        <f t="shared" si="9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22"/>
      <c r="K28" s="122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139"/>
      <c r="AK28" s="82"/>
      <c r="AL28" s="4">
        <f t="shared" si="3"/>
        <v>0</v>
      </c>
      <c r="AM28" s="5">
        <f t="shared" si="8"/>
        <v>0</v>
      </c>
      <c r="AN28" s="94">
        <f t="shared" si="9"/>
        <v>0</v>
      </c>
      <c r="AO28" s="4">
        <f t="shared" si="9"/>
        <v>0</v>
      </c>
      <c r="AP28" s="4">
        <f t="shared" si="9"/>
        <v>0</v>
      </c>
      <c r="AQ28" s="4">
        <f t="shared" si="9"/>
        <v>0</v>
      </c>
      <c r="AR28" s="4">
        <f t="shared" si="9"/>
        <v>0</v>
      </c>
      <c r="AS28" s="4">
        <f t="shared" si="9"/>
        <v>0</v>
      </c>
      <c r="AT28" s="4">
        <f t="shared" si="9"/>
        <v>0</v>
      </c>
      <c r="AU28" s="4">
        <f t="shared" si="9"/>
        <v>0</v>
      </c>
      <c r="AV28" s="4">
        <f t="shared" si="9"/>
        <v>0</v>
      </c>
      <c r="AW28" s="4">
        <f t="shared" si="9"/>
        <v>0</v>
      </c>
      <c r="AX28" s="4">
        <f t="shared" si="9"/>
        <v>0</v>
      </c>
      <c r="AY28" s="4">
        <f t="shared" si="9"/>
        <v>0</v>
      </c>
      <c r="AZ28" s="4">
        <f t="shared" si="9"/>
        <v>0</v>
      </c>
      <c r="BA28" s="95">
        <f t="shared" si="9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22"/>
      <c r="K29" s="122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9"/>
        <v>0</v>
      </c>
      <c r="AO29" s="4">
        <f t="shared" si="9"/>
        <v>0</v>
      </c>
      <c r="AP29" s="4">
        <f t="shared" si="9"/>
        <v>0</v>
      </c>
      <c r="AQ29" s="4">
        <f t="shared" si="9"/>
        <v>0</v>
      </c>
      <c r="AR29" s="4">
        <f t="shared" si="9"/>
        <v>0</v>
      </c>
      <c r="AS29" s="4">
        <f t="shared" si="9"/>
        <v>0</v>
      </c>
      <c r="AT29" s="4">
        <f t="shared" si="9"/>
        <v>0</v>
      </c>
      <c r="AU29" s="4">
        <f t="shared" si="9"/>
        <v>0</v>
      </c>
      <c r="AV29" s="4">
        <f t="shared" si="9"/>
        <v>0</v>
      </c>
      <c r="AW29" s="4">
        <f t="shared" si="9"/>
        <v>0</v>
      </c>
      <c r="AX29" s="4">
        <f t="shared" si="9"/>
        <v>0</v>
      </c>
      <c r="AY29" s="4">
        <f t="shared" si="9"/>
        <v>0</v>
      </c>
      <c r="AZ29" s="4">
        <f t="shared" si="9"/>
        <v>0</v>
      </c>
      <c r="BA29" s="95">
        <f t="shared" si="9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22"/>
      <c r="K30" s="122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9"/>
        <v>0</v>
      </c>
      <c r="AO30" s="4">
        <f t="shared" si="9"/>
        <v>0</v>
      </c>
      <c r="AP30" s="4">
        <f t="shared" si="9"/>
        <v>0</v>
      </c>
      <c r="AQ30" s="4">
        <f t="shared" si="9"/>
        <v>0</v>
      </c>
      <c r="AR30" s="4">
        <f t="shared" si="9"/>
        <v>0</v>
      </c>
      <c r="AS30" s="4">
        <f t="shared" si="9"/>
        <v>0</v>
      </c>
      <c r="AT30" s="4">
        <f t="shared" si="9"/>
        <v>0</v>
      </c>
      <c r="AU30" s="4">
        <f t="shared" si="9"/>
        <v>0</v>
      </c>
      <c r="AV30" s="4">
        <f t="shared" si="9"/>
        <v>0</v>
      </c>
      <c r="AW30" s="4">
        <f t="shared" si="9"/>
        <v>0</v>
      </c>
      <c r="AX30" s="4">
        <f t="shared" si="9"/>
        <v>0</v>
      </c>
      <c r="AY30" s="4">
        <f t="shared" si="9"/>
        <v>0</v>
      </c>
      <c r="AZ30" s="4">
        <f t="shared" si="9"/>
        <v>0</v>
      </c>
      <c r="BA30" s="95">
        <f t="shared" si="9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22"/>
      <c r="K31" s="122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9"/>
        <v>0</v>
      </c>
      <c r="AO31" s="4">
        <f t="shared" si="9"/>
        <v>0</v>
      </c>
      <c r="AP31" s="4">
        <f t="shared" si="9"/>
        <v>0</v>
      </c>
      <c r="AQ31" s="4">
        <f t="shared" si="9"/>
        <v>0</v>
      </c>
      <c r="AR31" s="4">
        <f t="shared" si="9"/>
        <v>0</v>
      </c>
      <c r="AS31" s="4">
        <f t="shared" si="9"/>
        <v>0</v>
      </c>
      <c r="AT31" s="4">
        <f t="shared" si="9"/>
        <v>0</v>
      </c>
      <c r="AU31" s="4">
        <f t="shared" si="9"/>
        <v>0</v>
      </c>
      <c r="AV31" s="4">
        <f t="shared" si="9"/>
        <v>0</v>
      </c>
      <c r="AW31" s="4">
        <f t="shared" si="9"/>
        <v>0</v>
      </c>
      <c r="AX31" s="4">
        <f t="shared" si="9"/>
        <v>0</v>
      </c>
      <c r="AY31" s="4">
        <f t="shared" si="9"/>
        <v>0</v>
      </c>
      <c r="AZ31" s="4">
        <f t="shared" si="9"/>
        <v>0</v>
      </c>
      <c r="BA31" s="95">
        <f t="shared" si="9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2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22"/>
      <c r="K32" s="122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9"/>
        <v>0</v>
      </c>
      <c r="AO32" s="4">
        <f t="shared" si="9"/>
        <v>0</v>
      </c>
      <c r="AP32" s="4">
        <f t="shared" si="9"/>
        <v>0</v>
      </c>
      <c r="AQ32" s="4">
        <f t="shared" si="9"/>
        <v>0</v>
      </c>
      <c r="AR32" s="4">
        <f t="shared" si="9"/>
        <v>0</v>
      </c>
      <c r="AS32" s="4">
        <f t="shared" si="9"/>
        <v>0</v>
      </c>
      <c r="AT32" s="4">
        <f t="shared" si="9"/>
        <v>0</v>
      </c>
      <c r="AU32" s="4">
        <f t="shared" si="9"/>
        <v>0</v>
      </c>
      <c r="AV32" s="4">
        <f t="shared" si="9"/>
        <v>0</v>
      </c>
      <c r="AW32" s="4">
        <f t="shared" si="9"/>
        <v>0</v>
      </c>
      <c r="AX32" s="4">
        <f t="shared" si="9"/>
        <v>0</v>
      </c>
      <c r="AY32" s="4">
        <f t="shared" si="9"/>
        <v>0</v>
      </c>
      <c r="AZ32" s="4">
        <f t="shared" si="9"/>
        <v>0</v>
      </c>
      <c r="BA32" s="95">
        <f t="shared" si="9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22"/>
      <c r="K33" s="122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9"/>
        <v>0</v>
      </c>
      <c r="AO33" s="4">
        <f t="shared" si="9"/>
        <v>0</v>
      </c>
      <c r="AP33" s="4">
        <f t="shared" si="9"/>
        <v>0</v>
      </c>
      <c r="AQ33" s="4">
        <f t="shared" si="9"/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22"/>
      <c r="K34" s="122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t="shared" si="9"/>
        <v>0</v>
      </c>
      <c r="AO34" s="4">
        <f t="shared" si="9"/>
        <v>0</v>
      </c>
      <c r="AP34" s="4">
        <f t="shared" si="9"/>
        <v>0</v>
      </c>
      <c r="AQ34" s="4">
        <f t="shared" si="9"/>
        <v>0</v>
      </c>
      <c r="AR34" s="4">
        <f t="shared" si="9"/>
        <v>0</v>
      </c>
      <c r="AS34" s="4">
        <f t="shared" si="9"/>
        <v>0</v>
      </c>
      <c r="AT34" s="4">
        <f t="shared" si="9"/>
        <v>0</v>
      </c>
      <c r="AU34" s="4">
        <f t="shared" si="9"/>
        <v>0</v>
      </c>
      <c r="AV34" s="4">
        <f t="shared" si="9"/>
        <v>0</v>
      </c>
      <c r="AW34" s="4">
        <f t="shared" si="9"/>
        <v>0</v>
      </c>
      <c r="AX34" s="4">
        <f t="shared" si="9"/>
        <v>0</v>
      </c>
      <c r="AY34" s="4">
        <f t="shared" si="9"/>
        <v>0</v>
      </c>
      <c r="AZ34" s="4">
        <f t="shared" si="9"/>
        <v>0</v>
      </c>
      <c r="BA34" s="95">
        <f t="shared" si="9"/>
        <v>0</v>
      </c>
      <c r="BB34" s="96"/>
      <c r="BC34" s="96"/>
    </row>
    <row r="35" spans="1:55" s="97" customFormat="1" ht="24.75" customHeigh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22"/>
      <c r="K35" s="122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8"/>
        <v>0</v>
      </c>
      <c r="AN35" s="94">
        <f t="shared" si="9"/>
        <v>0</v>
      </c>
      <c r="AO35" s="4">
        <f t="shared" si="9"/>
        <v>0</v>
      </c>
      <c r="AP35" s="4">
        <f t="shared" si="9"/>
        <v>0</v>
      </c>
      <c r="AQ35" s="4">
        <f t="shared" si="9"/>
        <v>0</v>
      </c>
      <c r="AR35" s="4">
        <f t="shared" si="9"/>
        <v>0</v>
      </c>
      <c r="AS35" s="4">
        <f t="shared" si="9"/>
        <v>0</v>
      </c>
      <c r="AT35" s="4">
        <f t="shared" si="9"/>
        <v>0</v>
      </c>
      <c r="AU35" s="4">
        <f t="shared" si="9"/>
        <v>0</v>
      </c>
      <c r="AV35" s="4">
        <f t="shared" si="9"/>
        <v>0</v>
      </c>
      <c r="AW35" s="4">
        <f t="shared" si="9"/>
        <v>0</v>
      </c>
      <c r="AX35" s="4">
        <f t="shared" si="9"/>
        <v>0</v>
      </c>
      <c r="AY35" s="4">
        <f t="shared" si="9"/>
        <v>0</v>
      </c>
      <c r="AZ35" s="4">
        <f t="shared" si="9"/>
        <v>0</v>
      </c>
      <c r="BA35" s="95">
        <f t="shared" si="9"/>
        <v>0</v>
      </c>
      <c r="BB35" s="96"/>
      <c r="BC35" s="96"/>
    </row>
    <row r="36" spans="1:55" s="97" customFormat="1" ht="24.75" customHeight="1" thickBot="1">
      <c r="A36" s="39">
        <f t="shared" si="6"/>
        <v>31</v>
      </c>
      <c r="B36" s="51"/>
      <c r="C36" s="56"/>
      <c r="D36" s="57"/>
      <c r="E36" s="57"/>
      <c r="F36" s="58"/>
      <c r="G36" s="57"/>
      <c r="H36" s="39" t="str">
        <f t="shared" si="0"/>
        <v>Non</v>
      </c>
      <c r="I36" s="14">
        <f t="shared" si="1"/>
        <v>0</v>
      </c>
      <c r="J36" s="122"/>
      <c r="K36" s="122">
        <f t="shared" si="2"/>
        <v>0</v>
      </c>
      <c r="L36" s="15"/>
      <c r="M36" s="16"/>
      <c r="N36" s="54"/>
      <c r="O36" s="16"/>
      <c r="P36" s="54"/>
      <c r="Q36" s="55"/>
      <c r="R36" s="59"/>
      <c r="S36" s="16"/>
      <c r="T36" s="59"/>
      <c r="U36" s="55"/>
      <c r="V36" s="59"/>
      <c r="W36" s="16"/>
      <c r="X36" s="59"/>
      <c r="Y36" s="16"/>
      <c r="Z36" s="59"/>
      <c r="AA36" s="55"/>
      <c r="AB36" s="59"/>
      <c r="AC36" s="16"/>
      <c r="AD36" s="54"/>
      <c r="AE36" s="55"/>
      <c r="AF36" s="59"/>
      <c r="AG36" s="16"/>
      <c r="AH36" s="59"/>
      <c r="AI36" s="16"/>
      <c r="AJ36" s="55"/>
      <c r="AK36" s="82"/>
      <c r="AL36" s="4">
        <f t="shared" si="3"/>
        <v>0</v>
      </c>
      <c r="AM36" s="5">
        <f>COUNTA(L36:AK36)</f>
        <v>0</v>
      </c>
      <c r="AN36" s="94">
        <f t="shared" si="9"/>
        <v>0</v>
      </c>
      <c r="AO36" s="4">
        <f t="shared" si="9"/>
        <v>0</v>
      </c>
      <c r="AP36" s="4">
        <f t="shared" si="9"/>
        <v>0</v>
      </c>
      <c r="AQ36" s="4">
        <f t="shared" si="9"/>
        <v>0</v>
      </c>
      <c r="AR36" s="4">
        <f t="shared" si="9"/>
        <v>0</v>
      </c>
      <c r="AS36" s="4">
        <f t="shared" si="9"/>
        <v>0</v>
      </c>
      <c r="AT36" s="4">
        <f t="shared" si="9"/>
        <v>0</v>
      </c>
      <c r="AU36" s="4">
        <f t="shared" si="9"/>
        <v>0</v>
      </c>
      <c r="AV36" s="4">
        <f t="shared" si="9"/>
        <v>0</v>
      </c>
      <c r="AW36" s="4">
        <f t="shared" si="9"/>
        <v>0</v>
      </c>
      <c r="AX36" s="4">
        <f t="shared" si="9"/>
        <v>0</v>
      </c>
      <c r="AY36" s="4">
        <f t="shared" si="9"/>
        <v>0</v>
      </c>
      <c r="AZ36" s="4">
        <f t="shared" si="9"/>
        <v>0</v>
      </c>
      <c r="BA36" s="95">
        <f t="shared" si="9"/>
        <v>0</v>
      </c>
      <c r="BB36" s="96"/>
      <c r="BC36" s="96"/>
    </row>
    <row r="37" spans="1:55" s="97" customFormat="1" ht="24.75" customHeight="1" thickBot="1">
      <c r="A37" s="84"/>
      <c r="B37" s="85"/>
      <c r="C37" s="86" t="s">
        <v>6</v>
      </c>
      <c r="D37" s="86"/>
      <c r="E37" s="86"/>
      <c r="F37" s="86"/>
      <c r="G37" s="86"/>
      <c r="H37" s="85"/>
      <c r="I37" s="13"/>
      <c r="J37" s="85"/>
      <c r="K37" s="130"/>
      <c r="L37" s="87">
        <f>COUNT(L$6:L36)</f>
        <v>3</v>
      </c>
      <c r="M37" s="88">
        <f>COUNT(M$6:M36)</f>
        <v>3</v>
      </c>
      <c r="N37" s="89">
        <f>COUNT(N$6:N36)</f>
        <v>7</v>
      </c>
      <c r="O37" s="88">
        <f>COUNT(O$6:O36)</f>
        <v>7</v>
      </c>
      <c r="P37" s="89">
        <f>COUNT(P$6:P36)</f>
        <v>0</v>
      </c>
      <c r="Q37" s="90">
        <f>COUNT(Q$6:Q36)</f>
        <v>0</v>
      </c>
      <c r="R37" s="91">
        <f>COUNT(R$6:R36)</f>
        <v>0</v>
      </c>
      <c r="S37" s="88">
        <f>COUNT(S$6:S36)</f>
        <v>0</v>
      </c>
      <c r="T37" s="91">
        <f>COUNT(T$6:T36)</f>
        <v>0</v>
      </c>
      <c r="U37" s="90">
        <f>COUNT(U$6:U36)</f>
        <v>0</v>
      </c>
      <c r="V37" s="91">
        <f>COUNT(V$6:V36)</f>
        <v>0</v>
      </c>
      <c r="W37" s="88">
        <f>COUNT(W$6:W36)</f>
        <v>0</v>
      </c>
      <c r="X37" s="91">
        <f>COUNT(X$6:X36)</f>
        <v>0</v>
      </c>
      <c r="Y37" s="88">
        <f>COUNT(Y$6:Y36)</f>
        <v>0</v>
      </c>
      <c r="Z37" s="91">
        <f>COUNT(Z$6:Z36)</f>
        <v>0</v>
      </c>
      <c r="AA37" s="90">
        <f>COUNT(AA$6:AA36)</f>
        <v>0</v>
      </c>
      <c r="AB37" s="91">
        <f>COUNT(AB$6:AB36)</f>
        <v>0</v>
      </c>
      <c r="AC37" s="88">
        <f>COUNT(AC$6:AC36)</f>
        <v>0</v>
      </c>
      <c r="AD37" s="89">
        <f>COUNT(AD$6:AD36)</f>
        <v>0</v>
      </c>
      <c r="AE37" s="90">
        <f>COUNT(AE$6:AE36)</f>
        <v>0</v>
      </c>
      <c r="AF37" s="91">
        <f>COUNT(AF$6:AF36)</f>
        <v>0</v>
      </c>
      <c r="AG37" s="88">
        <f>COUNT(AG$6:AG36)</f>
        <v>0</v>
      </c>
      <c r="AH37" s="91">
        <f>COUNT(AH$6:AH36)</f>
        <v>0</v>
      </c>
      <c r="AI37" s="88">
        <f>COUNT(AI$6:AI36)</f>
        <v>0</v>
      </c>
      <c r="AJ37" s="90">
        <f>COUNT(AJ$6:AJ36)</f>
        <v>9</v>
      </c>
      <c r="AK37" s="92"/>
      <c r="AL37" s="4"/>
      <c r="AM37" s="5"/>
      <c r="AN37" s="131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3"/>
      <c r="BB37" s="96"/>
      <c r="BC37" s="96"/>
    </row>
    <row r="38" spans="1:55" ht="23.25" customHeight="1">
      <c r="A38" s="11"/>
      <c r="B38" s="40"/>
      <c r="D38" s="42"/>
      <c r="E38" s="42"/>
      <c r="F38" s="9" t="s">
        <v>15</v>
      </c>
      <c r="G38" s="43">
        <f>Nbcourse</f>
        <v>5</v>
      </c>
      <c r="I38" s="44"/>
      <c r="J38" s="11"/>
      <c r="K38" s="11"/>
      <c r="M38" s="45"/>
      <c r="N38" s="5"/>
      <c r="O38" s="5"/>
      <c r="T38" s="46"/>
      <c r="U38" s="5"/>
      <c r="V38" s="5"/>
      <c r="W38" s="5"/>
      <c r="X38" s="9" t="s">
        <v>16</v>
      </c>
      <c r="Y38" s="10">
        <f>classé/2</f>
        <v>2</v>
      </c>
      <c r="Z38" s="46" t="s">
        <v>17</v>
      </c>
      <c r="AA38" s="5"/>
      <c r="AB38" s="5"/>
      <c r="AC38" s="5"/>
      <c r="AD38" s="5"/>
      <c r="AE38" s="5"/>
      <c r="AF38" s="9"/>
      <c r="AG38" s="10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2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  <row r="42" spans="1:55" ht="12.75">
      <c r="A42" s="11"/>
      <c r="B42" s="11"/>
      <c r="C42" s="48"/>
      <c r="D42" s="42"/>
      <c r="E42" s="42"/>
      <c r="F42" s="42"/>
      <c r="G42" s="42"/>
      <c r="H42" s="11"/>
      <c r="I42" s="44"/>
      <c r="J42" s="11"/>
      <c r="K42" s="11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47"/>
      <c r="AL42" s="47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42"/>
      <c r="BC42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6">
      <formula1>$BC$6:$BC$20</formula1>
    </dataValidation>
  </dataValidations>
  <printOptions horizontalCentered="1"/>
  <pageMargins left="0.7874015748031497" right="0.7874015748031497" top="0.29" bottom="0.3937007874015748" header="0.17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25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L34" sqref="L34"/>
      <selection pane="topRight" activeCell="L34" sqref="L34"/>
      <selection pane="bottomLeft" activeCell="L34" sqref="L34"/>
      <selection pane="bottomRight" activeCell="AK5" sqref="AK5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33</v>
      </c>
      <c r="B1" s="17"/>
      <c r="C1" s="17"/>
      <c r="D1" s="17"/>
      <c r="E1" s="17"/>
      <c r="F1" s="17"/>
      <c r="G1" s="17"/>
      <c r="H1" s="17"/>
      <c r="I1" s="17"/>
      <c r="L1" s="19" t="s">
        <v>30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s="104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103"/>
      <c r="AN2" s="149" t="s">
        <v>10</v>
      </c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1"/>
    </row>
    <row r="3" spans="1:55" s="108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45" t="s">
        <v>21</v>
      </c>
      <c r="K3" s="145" t="s">
        <v>24</v>
      </c>
      <c r="L3" s="148">
        <v>40985</v>
      </c>
      <c r="M3" s="144"/>
      <c r="N3" s="144">
        <v>41070</v>
      </c>
      <c r="O3" s="144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4">
        <v>41203</v>
      </c>
      <c r="AK3" s="152"/>
      <c r="AL3" s="25" t="s">
        <v>11</v>
      </c>
      <c r="AM3" s="25" t="s">
        <v>18</v>
      </c>
      <c r="AN3" s="105">
        <v>1</v>
      </c>
      <c r="AO3" s="106">
        <v>2</v>
      </c>
      <c r="AP3" s="106">
        <v>3</v>
      </c>
      <c r="AQ3" s="106">
        <v>4</v>
      </c>
      <c r="AR3" s="106">
        <v>5</v>
      </c>
      <c r="AS3" s="106">
        <v>6</v>
      </c>
      <c r="AT3" s="106">
        <v>7</v>
      </c>
      <c r="AU3" s="106">
        <v>8</v>
      </c>
      <c r="AV3" s="106">
        <v>9</v>
      </c>
      <c r="AW3" s="106">
        <v>10</v>
      </c>
      <c r="AX3" s="106">
        <v>11</v>
      </c>
      <c r="AY3" s="106">
        <v>12</v>
      </c>
      <c r="AZ3" s="106">
        <v>13</v>
      </c>
      <c r="BA3" s="107">
        <v>14</v>
      </c>
      <c r="BB3" s="25"/>
      <c r="BC3" s="25"/>
    </row>
    <row r="4" spans="1:55" s="113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46"/>
      <c r="K4" s="146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9"/>
      <c r="AN4" s="110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2"/>
      <c r="BB4" s="109"/>
      <c r="BC4" s="109"/>
    </row>
    <row r="5" spans="1:55" s="113" customFormat="1" ht="16.5" customHeight="1" thickBot="1">
      <c r="A5" s="80"/>
      <c r="B5" s="28"/>
      <c r="C5" s="29"/>
      <c r="D5" s="30" t="s">
        <v>23</v>
      </c>
      <c r="E5" s="30"/>
      <c r="F5" s="31"/>
      <c r="G5" s="30"/>
      <c r="H5" s="32"/>
      <c r="I5" s="33"/>
      <c r="J5" s="147"/>
      <c r="K5" s="147"/>
      <c r="L5" s="98" t="s">
        <v>259</v>
      </c>
      <c r="M5" s="99"/>
      <c r="N5" s="100" t="s">
        <v>257</v>
      </c>
      <c r="O5" s="99"/>
      <c r="P5" s="100"/>
      <c r="Q5" s="99"/>
      <c r="R5" s="98"/>
      <c r="S5" s="99"/>
      <c r="T5" s="98"/>
      <c r="U5" s="99"/>
      <c r="V5" s="98"/>
      <c r="W5" s="99"/>
      <c r="X5" s="98"/>
      <c r="Y5" s="99"/>
      <c r="Z5" s="98"/>
      <c r="AA5" s="99"/>
      <c r="AB5" s="98"/>
      <c r="AC5" s="99"/>
      <c r="AD5" s="100"/>
      <c r="AE5" s="99"/>
      <c r="AF5" s="100"/>
      <c r="AG5" s="99"/>
      <c r="AH5" s="100"/>
      <c r="AI5" s="99"/>
      <c r="AJ5" s="98" t="s">
        <v>450</v>
      </c>
      <c r="AK5" s="114"/>
      <c r="AL5" s="25"/>
      <c r="AM5" s="109"/>
      <c r="AN5" s="110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2"/>
      <c r="BB5" s="109"/>
      <c r="BC5" s="109"/>
    </row>
    <row r="6" spans="1:55" s="97" customFormat="1" ht="24.75" customHeight="1">
      <c r="A6" s="115">
        <v>1</v>
      </c>
      <c r="B6" s="116"/>
      <c r="C6" s="134"/>
      <c r="D6" s="57" t="s">
        <v>257</v>
      </c>
      <c r="E6" s="57" t="s">
        <v>258</v>
      </c>
      <c r="F6" s="58"/>
      <c r="G6" s="57" t="s">
        <v>60</v>
      </c>
      <c r="H6" s="39" t="str">
        <f aca="true" t="shared" si="0" ref="H6:H35">IF(COUNTA(AK6)&gt;0,IF(COUNTA(L6:AK6)&lt;classé,"Non","Oui"),"Non")</f>
        <v>Oui</v>
      </c>
      <c r="I6" s="120">
        <f aca="true" t="shared" si="1" ref="I6:I35">SUM(L6:AK6)-SUM(AN6:BA6)+K6</f>
        <v>244</v>
      </c>
      <c r="J6" s="121"/>
      <c r="K6" s="122">
        <f aca="true" t="shared" si="2" ref="K6:K35">COUNTIF(L$5:AK$5,$D6)*4</f>
        <v>4</v>
      </c>
      <c r="L6" s="123">
        <v>50</v>
      </c>
      <c r="M6" s="124">
        <v>50</v>
      </c>
      <c r="N6" s="125">
        <v>50</v>
      </c>
      <c r="O6" s="124">
        <v>50</v>
      </c>
      <c r="P6" s="125"/>
      <c r="Q6" s="126"/>
      <c r="R6" s="127"/>
      <c r="S6" s="124"/>
      <c r="T6" s="127"/>
      <c r="U6" s="126"/>
      <c r="V6" s="127"/>
      <c r="W6" s="124"/>
      <c r="X6" s="127"/>
      <c r="Y6" s="124"/>
      <c r="Z6" s="127"/>
      <c r="AA6" s="126"/>
      <c r="AB6" s="127"/>
      <c r="AC6" s="124"/>
      <c r="AD6" s="125"/>
      <c r="AE6" s="126"/>
      <c r="AF6" s="127"/>
      <c r="AG6" s="124"/>
      <c r="AH6" s="127"/>
      <c r="AI6" s="124"/>
      <c r="AJ6" s="126">
        <v>40</v>
      </c>
      <c r="AK6" s="128">
        <v>40</v>
      </c>
      <c r="AL6" s="4">
        <f aca="true" t="shared" si="3" ref="AL6:AL35">MAX(L6:AK6)</f>
        <v>50</v>
      </c>
      <c r="AM6" s="5">
        <f aca="true" t="shared" si="4" ref="AM6:AM35">COUNTA(L6:AK6)</f>
        <v>6</v>
      </c>
      <c r="AN6" s="94">
        <f aca="true" t="shared" si="5" ref="AN6:BA15">IF($AM6&gt;Nbcourse+AN$3-1-$J6,LARGE($L6:$AK6,Nbcourse+AN$3-$J6),0)</f>
        <v>40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5">A6+1</f>
        <v>2</v>
      </c>
      <c r="B7" s="51"/>
      <c r="C7" s="56"/>
      <c r="D7" s="57" t="s">
        <v>120</v>
      </c>
      <c r="E7" s="57" t="s">
        <v>260</v>
      </c>
      <c r="F7" s="58"/>
      <c r="G7" s="57" t="s">
        <v>48</v>
      </c>
      <c r="H7" s="39" t="str">
        <f t="shared" si="0"/>
        <v>Oui</v>
      </c>
      <c r="I7" s="14">
        <f t="shared" si="1"/>
        <v>176</v>
      </c>
      <c r="J7" s="122"/>
      <c r="K7" s="122">
        <f t="shared" si="2"/>
        <v>0</v>
      </c>
      <c r="L7" s="15">
        <v>32</v>
      </c>
      <c r="M7" s="16">
        <v>40</v>
      </c>
      <c r="N7" s="54">
        <v>32</v>
      </c>
      <c r="O7" s="16">
        <v>40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>
        <v>32</v>
      </c>
      <c r="AK7" s="82">
        <v>26</v>
      </c>
      <c r="AL7" s="4">
        <f t="shared" si="3"/>
        <v>40</v>
      </c>
      <c r="AM7" s="5">
        <f t="shared" si="4"/>
        <v>6</v>
      </c>
      <c r="AN7" s="94">
        <f t="shared" si="5"/>
        <v>26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57" t="s">
        <v>259</v>
      </c>
      <c r="E8" s="57" t="s">
        <v>208</v>
      </c>
      <c r="F8" s="58"/>
      <c r="G8" s="57" t="s">
        <v>60</v>
      </c>
      <c r="H8" s="39" t="str">
        <f t="shared" si="0"/>
        <v>Oui</v>
      </c>
      <c r="I8" s="14">
        <f t="shared" si="1"/>
        <v>174</v>
      </c>
      <c r="J8" s="122"/>
      <c r="K8" s="122">
        <f t="shared" si="2"/>
        <v>4</v>
      </c>
      <c r="L8" s="15">
        <v>40</v>
      </c>
      <c r="M8" s="16">
        <v>26</v>
      </c>
      <c r="N8" s="54">
        <v>40</v>
      </c>
      <c r="O8" s="16">
        <v>32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22</v>
      </c>
      <c r="AK8" s="82">
        <v>32</v>
      </c>
      <c r="AL8" s="4">
        <f t="shared" si="3"/>
        <v>40</v>
      </c>
      <c r="AM8" s="5">
        <f t="shared" si="4"/>
        <v>6</v>
      </c>
      <c r="AN8" s="94">
        <f t="shared" si="5"/>
        <v>22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6"/>
      <c r="D9" s="57" t="s">
        <v>410</v>
      </c>
      <c r="E9" s="57" t="s">
        <v>411</v>
      </c>
      <c r="F9" s="58"/>
      <c r="G9" s="57" t="s">
        <v>412</v>
      </c>
      <c r="H9" s="39" t="str">
        <f t="shared" si="0"/>
        <v>Non</v>
      </c>
      <c r="I9" s="14">
        <f t="shared" si="1"/>
        <v>100</v>
      </c>
      <c r="J9" s="122"/>
      <c r="K9" s="122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>
        <v>50</v>
      </c>
      <c r="AK9" s="82">
        <v>50</v>
      </c>
      <c r="AL9" s="4">
        <f t="shared" si="3"/>
        <v>50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t="shared" si="6"/>
        <v>5</v>
      </c>
      <c r="B10" s="51"/>
      <c r="C10" s="52"/>
      <c r="D10" s="57" t="s">
        <v>46</v>
      </c>
      <c r="E10" s="57" t="s">
        <v>263</v>
      </c>
      <c r="F10" s="58"/>
      <c r="G10" s="57" t="s">
        <v>48</v>
      </c>
      <c r="H10" s="39" t="str">
        <f t="shared" si="0"/>
        <v>Non</v>
      </c>
      <c r="I10" s="14">
        <f t="shared" si="1"/>
        <v>54</v>
      </c>
      <c r="J10" s="122"/>
      <c r="K10" s="122">
        <f t="shared" si="2"/>
        <v>0</v>
      </c>
      <c r="L10" s="15">
        <v>22</v>
      </c>
      <c r="M10" s="16">
        <v>32</v>
      </c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32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51"/>
      <c r="C11" s="56"/>
      <c r="D11" s="57" t="s">
        <v>261</v>
      </c>
      <c r="E11" s="57" t="s">
        <v>262</v>
      </c>
      <c r="F11" s="58"/>
      <c r="G11" s="57" t="s">
        <v>51</v>
      </c>
      <c r="H11" s="39" t="str">
        <f t="shared" si="0"/>
        <v>Non</v>
      </c>
      <c r="I11" s="14">
        <f t="shared" si="1"/>
        <v>48</v>
      </c>
      <c r="J11" s="122"/>
      <c r="K11" s="122">
        <f t="shared" si="2"/>
        <v>0</v>
      </c>
      <c r="L11" s="15">
        <v>26</v>
      </c>
      <c r="M11" s="16">
        <v>22</v>
      </c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26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6"/>
      <c r="D12" s="57" t="s">
        <v>413</v>
      </c>
      <c r="E12" s="57" t="s">
        <v>414</v>
      </c>
      <c r="F12" s="58"/>
      <c r="G12" s="57" t="s">
        <v>60</v>
      </c>
      <c r="H12" s="39" t="str">
        <f t="shared" si="0"/>
        <v>Non</v>
      </c>
      <c r="I12" s="14">
        <f t="shared" si="1"/>
        <v>48</v>
      </c>
      <c r="J12" s="122"/>
      <c r="K12" s="122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>
        <v>26</v>
      </c>
      <c r="AK12" s="82">
        <v>22</v>
      </c>
      <c r="AL12" s="4">
        <f t="shared" si="3"/>
        <v>26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6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22"/>
      <c r="K13" s="122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6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22"/>
      <c r="K14" s="122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22"/>
      <c r="K15" s="122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51"/>
      <c r="C16" s="56"/>
      <c r="D16" s="57"/>
      <c r="E16" s="57"/>
      <c r="F16" s="58"/>
      <c r="G16" s="57"/>
      <c r="H16" s="39" t="str">
        <f t="shared" si="0"/>
        <v>Non</v>
      </c>
      <c r="I16" s="63">
        <f t="shared" si="1"/>
        <v>0</v>
      </c>
      <c r="J16" s="129"/>
      <c r="K16" s="122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7" ref="AN16:BA3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22"/>
      <c r="K17" s="122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2"/>
      <c r="D18" s="8"/>
      <c r="E18" s="8"/>
      <c r="F18" s="53"/>
      <c r="G18" s="8"/>
      <c r="H18" s="39" t="str">
        <f t="shared" si="0"/>
        <v>Non</v>
      </c>
      <c r="I18" s="14">
        <f t="shared" si="1"/>
        <v>0</v>
      </c>
      <c r="J18" s="122"/>
      <c r="K18" s="122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t="shared" si="6"/>
        <v>14</v>
      </c>
      <c r="B19" s="51"/>
      <c r="C19" s="56"/>
      <c r="D19" s="8"/>
      <c r="E19" s="8"/>
      <c r="F19" s="53"/>
      <c r="G19" s="8"/>
      <c r="H19" s="39" t="str">
        <f t="shared" si="0"/>
        <v>Non</v>
      </c>
      <c r="I19" s="14">
        <f t="shared" si="1"/>
        <v>0</v>
      </c>
      <c r="J19" s="122"/>
      <c r="K19" s="122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22"/>
      <c r="K20" s="122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22"/>
      <c r="K21" s="122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22"/>
      <c r="K22" s="122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22"/>
      <c r="K23" s="122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22"/>
      <c r="K24" s="122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22"/>
      <c r="K25" s="122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4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22"/>
      <c r="K26" s="122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22"/>
      <c r="K27" s="122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22"/>
      <c r="K28" s="122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22"/>
      <c r="K29" s="122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22"/>
      <c r="K30" s="122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22"/>
      <c r="K31" s="122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22"/>
      <c r="K32" s="122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22"/>
      <c r="K33" s="122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22"/>
      <c r="K34" s="122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4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22"/>
      <c r="K35" s="122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30"/>
      <c r="L36" s="87">
        <f>COUNT(L$6:L35)</f>
        <v>5</v>
      </c>
      <c r="M36" s="88">
        <f>COUNT(M$6:M35)</f>
        <v>5</v>
      </c>
      <c r="N36" s="89">
        <f>COUNT(N$6:N35)</f>
        <v>3</v>
      </c>
      <c r="O36" s="88">
        <f>COUNT(O$6:O35)</f>
        <v>3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5</v>
      </c>
      <c r="AK36" s="92">
        <f>COUNT(AK$6:AK35)</f>
        <v>5</v>
      </c>
      <c r="AL36" s="4"/>
      <c r="AM36" s="5"/>
      <c r="AN36" s="131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3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9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24">
    <pageSetUpPr fitToPage="1"/>
  </sheetPr>
  <dimension ref="A1:BE41"/>
  <sheetViews>
    <sheetView zoomScale="75" zoomScaleNormal="75" zoomScalePageLayoutView="0" workbookViewId="0" topLeftCell="A1">
      <pane xSplit="11" ySplit="5" topLeftCell="L6" activePane="bottomRight" state="frozen"/>
      <selection pane="topLeft" activeCell="L34" sqref="L34"/>
      <selection pane="topRight" activeCell="L34" sqref="L34"/>
      <selection pane="bottomLeft" activeCell="L34" sqref="L34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33</v>
      </c>
      <c r="B1" s="17"/>
      <c r="C1" s="17"/>
      <c r="D1" s="17"/>
      <c r="E1" s="17"/>
      <c r="F1" s="17"/>
      <c r="G1" s="17"/>
      <c r="H1" s="17"/>
      <c r="I1" s="17"/>
      <c r="L1" s="93" t="s">
        <v>29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s="104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103"/>
      <c r="AN2" s="149" t="s">
        <v>10</v>
      </c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1"/>
    </row>
    <row r="3" spans="1:55" s="108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45" t="s">
        <v>21</v>
      </c>
      <c r="K3" s="145" t="s">
        <v>24</v>
      </c>
      <c r="L3" s="148">
        <v>40985</v>
      </c>
      <c r="M3" s="144"/>
      <c r="N3" s="144">
        <v>41070</v>
      </c>
      <c r="O3" s="144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4">
        <v>41203</v>
      </c>
      <c r="AK3" s="152"/>
      <c r="AL3" s="25" t="s">
        <v>11</v>
      </c>
      <c r="AM3" s="25" t="s">
        <v>18</v>
      </c>
      <c r="AN3" s="105">
        <v>1</v>
      </c>
      <c r="AO3" s="106">
        <v>2</v>
      </c>
      <c r="AP3" s="106">
        <v>3</v>
      </c>
      <c r="AQ3" s="106">
        <v>4</v>
      </c>
      <c r="AR3" s="106">
        <v>5</v>
      </c>
      <c r="AS3" s="106">
        <v>6</v>
      </c>
      <c r="AT3" s="106">
        <v>7</v>
      </c>
      <c r="AU3" s="106">
        <v>8</v>
      </c>
      <c r="AV3" s="106">
        <v>9</v>
      </c>
      <c r="AW3" s="106">
        <v>10</v>
      </c>
      <c r="AX3" s="106">
        <v>11</v>
      </c>
      <c r="AY3" s="106">
        <v>12</v>
      </c>
      <c r="AZ3" s="106">
        <v>13</v>
      </c>
      <c r="BA3" s="107">
        <v>14</v>
      </c>
      <c r="BB3" s="25"/>
      <c r="BC3" s="25"/>
    </row>
    <row r="4" spans="1:55" s="113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46"/>
      <c r="K4" s="146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9"/>
      <c r="AN4" s="110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2"/>
      <c r="BB4" s="109"/>
      <c r="BC4" s="109"/>
    </row>
    <row r="5" spans="1:55" s="113" customFormat="1" ht="16.5" customHeight="1" thickBot="1">
      <c r="A5" s="80"/>
      <c r="B5" s="28"/>
      <c r="C5" s="29"/>
      <c r="D5" s="30" t="s">
        <v>23</v>
      </c>
      <c r="E5" s="30"/>
      <c r="F5" s="31"/>
      <c r="G5" s="30"/>
      <c r="H5" s="32"/>
      <c r="I5" s="33"/>
      <c r="J5" s="147"/>
      <c r="K5" s="147"/>
      <c r="L5" s="98" t="s">
        <v>185</v>
      </c>
      <c r="M5" s="99"/>
      <c r="N5" s="98" t="s">
        <v>192</v>
      </c>
      <c r="O5" s="99"/>
      <c r="P5" s="100"/>
      <c r="Q5" s="99"/>
      <c r="R5" s="100"/>
      <c r="S5" s="99"/>
      <c r="T5" s="98"/>
      <c r="U5" s="99"/>
      <c r="V5" s="98"/>
      <c r="W5" s="99"/>
      <c r="X5" s="98"/>
      <c r="Y5" s="99"/>
      <c r="Z5" s="98"/>
      <c r="AA5" s="99"/>
      <c r="AB5" s="98"/>
      <c r="AC5" s="99"/>
      <c r="AD5" s="100"/>
      <c r="AE5" s="99"/>
      <c r="AF5" s="100"/>
      <c r="AG5" s="99"/>
      <c r="AH5" s="100"/>
      <c r="AI5" s="99"/>
      <c r="AJ5" s="100" t="s">
        <v>425</v>
      </c>
      <c r="AK5" s="114"/>
      <c r="AL5" s="25"/>
      <c r="AM5" s="109"/>
      <c r="AN5" s="110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2"/>
      <c r="BB5" s="109"/>
      <c r="BC5" s="109"/>
    </row>
    <row r="6" spans="1:57" s="97" customFormat="1" ht="24.75" customHeight="1">
      <c r="A6" s="115">
        <v>1</v>
      </c>
      <c r="B6" s="51"/>
      <c r="C6" s="117"/>
      <c r="D6" s="118" t="s">
        <v>190</v>
      </c>
      <c r="E6" s="118" t="s">
        <v>191</v>
      </c>
      <c r="F6" s="119"/>
      <c r="G6" s="118" t="s">
        <v>60</v>
      </c>
      <c r="H6" s="39" t="str">
        <f aca="true" t="shared" si="0" ref="H6:H35">IF(COUNTA(AK6)&gt;0,IF(COUNTA(L6:AK6)&lt;classé,"Non","Oui"),"Non")</f>
        <v>Oui</v>
      </c>
      <c r="I6" s="120">
        <f aca="true" t="shared" si="1" ref="I6:I35">SUM(L6:AK6)-SUM(AN6:BA6)+K6</f>
        <v>176</v>
      </c>
      <c r="J6" s="121"/>
      <c r="K6" s="122">
        <f aca="true" t="shared" si="2" ref="K6:K35">COUNTIF(L$5:AK$5,$D6)*4</f>
        <v>0</v>
      </c>
      <c r="L6" s="123">
        <v>32</v>
      </c>
      <c r="M6" s="124">
        <v>40</v>
      </c>
      <c r="N6" s="125">
        <v>32</v>
      </c>
      <c r="O6" s="124">
        <v>40</v>
      </c>
      <c r="P6" s="125"/>
      <c r="Q6" s="126"/>
      <c r="R6" s="127"/>
      <c r="S6" s="124"/>
      <c r="T6" s="127"/>
      <c r="U6" s="126"/>
      <c r="V6" s="127"/>
      <c r="W6" s="124"/>
      <c r="X6" s="127"/>
      <c r="Y6" s="124"/>
      <c r="Z6" s="127"/>
      <c r="AA6" s="126"/>
      <c r="AB6" s="127"/>
      <c r="AC6" s="124"/>
      <c r="AD6" s="125"/>
      <c r="AE6" s="126"/>
      <c r="AF6" s="127"/>
      <c r="AG6" s="124"/>
      <c r="AH6" s="127"/>
      <c r="AI6" s="124"/>
      <c r="AJ6" s="126">
        <v>32</v>
      </c>
      <c r="AK6" s="128">
        <v>26</v>
      </c>
      <c r="AL6" s="4">
        <f aca="true" t="shared" si="3" ref="AL6:AL35">MAX(L6:AK6)</f>
        <v>40</v>
      </c>
      <c r="AM6" s="5">
        <f aca="true" t="shared" si="4" ref="AM6:AM14">COUNTA(L6:AK6)</f>
        <v>6</v>
      </c>
      <c r="AN6" s="94">
        <f aca="true" t="shared" si="5" ref="AN6:BA25">IF($AM6&gt;Nbcourse+AN$3-1-$J6,LARGE($L6:$AK6,Nbcourse+AN$3-$J6),0)</f>
        <v>26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  <c r="BE6" s="97" t="str">
        <f>D6&amp;" "&amp;E6</f>
        <v>FRETE FABRICE</v>
      </c>
    </row>
    <row r="7" spans="1:57" s="97" customFormat="1" ht="24.75" customHeight="1">
      <c r="A7" s="39">
        <f aca="true" t="shared" si="6" ref="A7:A35">A6+1</f>
        <v>2</v>
      </c>
      <c r="B7" s="51"/>
      <c r="C7" s="56"/>
      <c r="D7" s="57" t="s">
        <v>192</v>
      </c>
      <c r="E7" s="57" t="s">
        <v>150</v>
      </c>
      <c r="F7" s="58"/>
      <c r="G7" s="57" t="s">
        <v>51</v>
      </c>
      <c r="H7" s="39" t="str">
        <f t="shared" si="0"/>
        <v>Oui</v>
      </c>
      <c r="I7" s="14">
        <f t="shared" si="1"/>
        <v>170</v>
      </c>
      <c r="J7" s="122"/>
      <c r="K7" s="122">
        <f t="shared" si="2"/>
        <v>4</v>
      </c>
      <c r="L7" s="15">
        <v>26</v>
      </c>
      <c r="M7" s="16">
        <v>20</v>
      </c>
      <c r="N7" s="54">
        <v>50</v>
      </c>
      <c r="O7" s="16">
        <v>50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>
        <v>20</v>
      </c>
      <c r="AK7" s="82">
        <v>19</v>
      </c>
      <c r="AL7" s="4">
        <f t="shared" si="3"/>
        <v>50</v>
      </c>
      <c r="AM7" s="5">
        <f t="shared" si="4"/>
        <v>6</v>
      </c>
      <c r="AN7" s="94">
        <f t="shared" si="5"/>
        <v>19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  <c r="BE7" s="97" t="str">
        <f aca="true" t="shared" si="7" ref="BE7:BE31">D7&amp;" "&amp;E7</f>
        <v>BARBOTTE JEREMY</v>
      </c>
    </row>
    <row r="8" spans="1:57" s="97" customFormat="1" ht="24.75" customHeight="1">
      <c r="A8" s="39">
        <f t="shared" si="6"/>
        <v>3</v>
      </c>
      <c r="B8" s="51"/>
      <c r="C8" s="52"/>
      <c r="D8" s="57" t="s">
        <v>187</v>
      </c>
      <c r="E8" s="57" t="s">
        <v>188</v>
      </c>
      <c r="F8" s="58"/>
      <c r="G8" s="57" t="s">
        <v>189</v>
      </c>
      <c r="H8" s="39" t="str">
        <f t="shared" si="0"/>
        <v>Oui</v>
      </c>
      <c r="I8" s="14">
        <f t="shared" si="1"/>
        <v>132</v>
      </c>
      <c r="J8" s="122"/>
      <c r="K8" s="122">
        <f t="shared" si="2"/>
        <v>0</v>
      </c>
      <c r="L8" s="15">
        <v>40</v>
      </c>
      <c r="M8" s="16">
        <v>50</v>
      </c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22</v>
      </c>
      <c r="AK8" s="82">
        <v>20</v>
      </c>
      <c r="AL8" s="4">
        <f t="shared" si="3"/>
        <v>50</v>
      </c>
      <c r="AM8" s="5">
        <f t="shared" si="4"/>
        <v>4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  <c r="BE8" s="97" t="str">
        <f t="shared" si="7"/>
        <v>CAPIETTO GUILLAUME</v>
      </c>
    </row>
    <row r="9" spans="1:57" s="97" customFormat="1" ht="24.75" customHeight="1">
      <c r="A9" s="39">
        <f t="shared" si="6"/>
        <v>4</v>
      </c>
      <c r="B9" s="51"/>
      <c r="C9" s="56"/>
      <c r="D9" s="57" t="s">
        <v>195</v>
      </c>
      <c r="E9" s="57" t="s">
        <v>196</v>
      </c>
      <c r="F9" s="58"/>
      <c r="G9" s="57" t="s">
        <v>60</v>
      </c>
      <c r="H9" s="39" t="str">
        <f t="shared" si="0"/>
        <v>Oui</v>
      </c>
      <c r="I9" s="14">
        <f t="shared" si="1"/>
        <v>118</v>
      </c>
      <c r="J9" s="122"/>
      <c r="K9" s="122">
        <f t="shared" si="2"/>
        <v>0</v>
      </c>
      <c r="L9" s="15">
        <v>20</v>
      </c>
      <c r="M9" s="16">
        <v>22</v>
      </c>
      <c r="N9" s="54">
        <v>26</v>
      </c>
      <c r="O9" s="16">
        <v>32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>
        <v>18</v>
      </c>
      <c r="AK9" s="82">
        <v>17</v>
      </c>
      <c r="AL9" s="4">
        <f t="shared" si="3"/>
        <v>32</v>
      </c>
      <c r="AM9" s="5">
        <f t="shared" si="4"/>
        <v>6</v>
      </c>
      <c r="AN9" s="94">
        <f t="shared" si="5"/>
        <v>17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  <c r="BE9" s="97" t="str">
        <f t="shared" si="7"/>
        <v>MOREL BENOIT</v>
      </c>
    </row>
    <row r="10" spans="1:57" s="97" customFormat="1" ht="24.75" customHeight="1">
      <c r="A10" s="39">
        <f t="shared" si="6"/>
        <v>5</v>
      </c>
      <c r="B10" s="51"/>
      <c r="C10" s="56"/>
      <c r="D10" s="57" t="s">
        <v>425</v>
      </c>
      <c r="E10" s="57" t="s">
        <v>426</v>
      </c>
      <c r="F10" s="58"/>
      <c r="G10" s="57" t="s">
        <v>380</v>
      </c>
      <c r="H10" s="39" t="str">
        <f t="shared" si="0"/>
        <v>Non</v>
      </c>
      <c r="I10" s="14">
        <f t="shared" si="1"/>
        <v>94</v>
      </c>
      <c r="J10" s="122"/>
      <c r="K10" s="122">
        <f t="shared" si="2"/>
        <v>4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>
        <v>40</v>
      </c>
      <c r="AK10" s="82">
        <v>50</v>
      </c>
      <c r="AL10" s="4">
        <f t="shared" si="3"/>
        <v>50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  <c r="BE10" s="97" t="str">
        <f t="shared" si="7"/>
        <v>BOURGEOIS PIERRE</v>
      </c>
    </row>
    <row r="11" spans="1:57" s="97" customFormat="1" ht="24.75" customHeight="1">
      <c r="A11" s="39">
        <f t="shared" si="6"/>
        <v>6</v>
      </c>
      <c r="B11" s="51"/>
      <c r="C11" s="52"/>
      <c r="D11" s="57" t="s">
        <v>424</v>
      </c>
      <c r="E11" s="57" t="s">
        <v>142</v>
      </c>
      <c r="F11" s="58"/>
      <c r="G11" s="140">
        <v>21</v>
      </c>
      <c r="H11" s="39" t="str">
        <f t="shared" si="0"/>
        <v>Non</v>
      </c>
      <c r="I11" s="14">
        <f t="shared" si="1"/>
        <v>90</v>
      </c>
      <c r="J11" s="122"/>
      <c r="K11" s="122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>
        <v>50</v>
      </c>
      <c r="AK11" s="82">
        <v>40</v>
      </c>
      <c r="AL11" s="4">
        <f t="shared" si="3"/>
        <v>50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  <c r="BE11" s="97" t="str">
        <f t="shared" si="7"/>
        <v>DORMOY THOMAS</v>
      </c>
    </row>
    <row r="12" spans="1:57" s="97" customFormat="1" ht="24.75" customHeight="1">
      <c r="A12" s="39">
        <f t="shared" si="6"/>
        <v>7</v>
      </c>
      <c r="B12" s="51"/>
      <c r="C12" s="52"/>
      <c r="D12" s="57" t="s">
        <v>185</v>
      </c>
      <c r="E12" s="57" t="s">
        <v>186</v>
      </c>
      <c r="F12" s="58"/>
      <c r="G12" s="57" t="s">
        <v>51</v>
      </c>
      <c r="H12" s="39" t="str">
        <f t="shared" si="0"/>
        <v>Non</v>
      </c>
      <c r="I12" s="14">
        <f t="shared" si="1"/>
        <v>80</v>
      </c>
      <c r="J12" s="122"/>
      <c r="K12" s="122">
        <f t="shared" si="2"/>
        <v>4</v>
      </c>
      <c r="L12" s="15">
        <v>50</v>
      </c>
      <c r="M12" s="16">
        <v>26</v>
      </c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50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  <c r="BE12" s="97" t="str">
        <f t="shared" si="7"/>
        <v>MANTIONE NOLAN</v>
      </c>
    </row>
    <row r="13" spans="1:57" s="97" customFormat="1" ht="24.75" customHeight="1">
      <c r="A13" s="39">
        <f t="shared" si="6"/>
        <v>8</v>
      </c>
      <c r="B13" s="51"/>
      <c r="C13" s="56"/>
      <c r="D13" s="57" t="s">
        <v>197</v>
      </c>
      <c r="E13" s="57" t="s">
        <v>62</v>
      </c>
      <c r="F13" s="58"/>
      <c r="G13" s="57" t="s">
        <v>51</v>
      </c>
      <c r="H13" s="39" t="str">
        <f t="shared" si="0"/>
        <v>Non</v>
      </c>
      <c r="I13" s="14">
        <f t="shared" si="1"/>
        <v>77</v>
      </c>
      <c r="J13" s="122"/>
      <c r="K13" s="122">
        <f t="shared" si="2"/>
        <v>0</v>
      </c>
      <c r="L13" s="15">
        <v>19</v>
      </c>
      <c r="M13" s="16">
        <v>18</v>
      </c>
      <c r="N13" s="54">
        <v>22</v>
      </c>
      <c r="O13" s="16">
        <v>18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22</v>
      </c>
      <c r="AM13" s="5">
        <f t="shared" si="4"/>
        <v>4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  <c r="BE13" s="97" t="str">
        <f t="shared" si="7"/>
        <v>COMBES JULIEN</v>
      </c>
    </row>
    <row r="14" spans="1:57" s="97" customFormat="1" ht="24.75" customHeight="1">
      <c r="A14" s="39">
        <f t="shared" si="6"/>
        <v>9</v>
      </c>
      <c r="B14" s="51"/>
      <c r="C14" s="56"/>
      <c r="D14" s="57" t="s">
        <v>259</v>
      </c>
      <c r="E14" s="57" t="s">
        <v>208</v>
      </c>
      <c r="F14" s="58"/>
      <c r="G14" s="57" t="s">
        <v>345</v>
      </c>
      <c r="H14" s="39" t="str">
        <f t="shared" si="0"/>
        <v>Non</v>
      </c>
      <c r="I14" s="14">
        <f t="shared" si="1"/>
        <v>62</v>
      </c>
      <c r="J14" s="122"/>
      <c r="K14" s="122">
        <f t="shared" si="2"/>
        <v>0</v>
      </c>
      <c r="L14" s="15"/>
      <c r="M14" s="16"/>
      <c r="N14" s="54">
        <v>40</v>
      </c>
      <c r="O14" s="16">
        <v>22</v>
      </c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40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  <c r="BE14" s="97" t="str">
        <f t="shared" si="7"/>
        <v>MIEL SEBASTIEN</v>
      </c>
    </row>
    <row r="15" spans="1:57" s="97" customFormat="1" ht="24.75" customHeight="1">
      <c r="A15" s="39">
        <f t="shared" si="6"/>
        <v>10</v>
      </c>
      <c r="B15" s="51"/>
      <c r="C15" s="56"/>
      <c r="D15" s="57" t="s">
        <v>448</v>
      </c>
      <c r="E15" s="57" t="s">
        <v>449</v>
      </c>
      <c r="F15" s="58"/>
      <c r="G15" s="57" t="s">
        <v>84</v>
      </c>
      <c r="H15" s="39" t="str">
        <f t="shared" si="0"/>
        <v>Non</v>
      </c>
      <c r="I15" s="14">
        <f t="shared" si="1"/>
        <v>58</v>
      </c>
      <c r="J15" s="122"/>
      <c r="K15" s="122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>
        <v>26</v>
      </c>
      <c r="AK15" s="82">
        <v>32</v>
      </c>
      <c r="AL15" s="4">
        <f t="shared" si="3"/>
        <v>32</v>
      </c>
      <c r="AM15" s="5">
        <f aca="true" t="shared" si="8" ref="AM15:AM24">COUNTA(L15:AK15)</f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  <c r="BE15" s="97" t="str">
        <f t="shared" si="7"/>
        <v>CHATELAIN ROMAIN</v>
      </c>
    </row>
    <row r="16" spans="1:57" s="97" customFormat="1" ht="24.75" customHeight="1">
      <c r="A16" s="39">
        <f t="shared" si="6"/>
        <v>11</v>
      </c>
      <c r="B16" s="61"/>
      <c r="C16" s="71"/>
      <c r="D16" s="68" t="s">
        <v>193</v>
      </c>
      <c r="E16" s="68" t="s">
        <v>194</v>
      </c>
      <c r="F16" s="69"/>
      <c r="G16" s="68" t="s">
        <v>189</v>
      </c>
      <c r="H16" s="39" t="str">
        <f t="shared" si="0"/>
        <v>Non</v>
      </c>
      <c r="I16" s="63">
        <f t="shared" si="1"/>
        <v>54</v>
      </c>
      <c r="J16" s="129"/>
      <c r="K16" s="122">
        <f t="shared" si="2"/>
        <v>0</v>
      </c>
      <c r="L16" s="70">
        <v>22</v>
      </c>
      <c r="M16" s="64">
        <v>32</v>
      </c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32</v>
      </c>
      <c r="AM16" s="5">
        <f t="shared" si="8"/>
        <v>2</v>
      </c>
      <c r="AN16" s="94">
        <f t="shared" si="5"/>
        <v>0</v>
      </c>
      <c r="AO16" s="4">
        <f t="shared" si="5"/>
        <v>0</v>
      </c>
      <c r="AP16" s="4">
        <f t="shared" si="5"/>
        <v>0</v>
      </c>
      <c r="AQ16" s="4">
        <f t="shared" si="5"/>
        <v>0</v>
      </c>
      <c r="AR16" s="4">
        <f t="shared" si="5"/>
        <v>0</v>
      </c>
      <c r="AS16" s="4">
        <f t="shared" si="5"/>
        <v>0</v>
      </c>
      <c r="AT16" s="4">
        <f t="shared" si="5"/>
        <v>0</v>
      </c>
      <c r="AU16" s="4">
        <f t="shared" si="5"/>
        <v>0</v>
      </c>
      <c r="AV16" s="4">
        <f t="shared" si="5"/>
        <v>0</v>
      </c>
      <c r="AW16" s="4">
        <f t="shared" si="5"/>
        <v>0</v>
      </c>
      <c r="AX16" s="4">
        <f t="shared" si="5"/>
        <v>0</v>
      </c>
      <c r="AY16" s="4">
        <f t="shared" si="5"/>
        <v>0</v>
      </c>
      <c r="AZ16" s="4">
        <f t="shared" si="5"/>
        <v>0</v>
      </c>
      <c r="BA16" s="95">
        <f t="shared" si="5"/>
        <v>0</v>
      </c>
      <c r="BB16" s="96"/>
      <c r="BC16" s="96"/>
      <c r="BE16" s="97" t="str">
        <f t="shared" si="7"/>
        <v>BRIET FRANCK</v>
      </c>
    </row>
    <row r="17" spans="1:57" s="97" customFormat="1" ht="28.5" customHeight="1">
      <c r="A17" s="39">
        <f aca="true" t="shared" si="9" ref="A17:A25">A16+1</f>
        <v>12</v>
      </c>
      <c r="B17" s="51"/>
      <c r="C17" s="52"/>
      <c r="D17" s="57" t="s">
        <v>349</v>
      </c>
      <c r="E17" s="57" t="s">
        <v>262</v>
      </c>
      <c r="F17" s="58"/>
      <c r="G17" s="57" t="s">
        <v>45</v>
      </c>
      <c r="H17" s="39" t="str">
        <f t="shared" si="0"/>
        <v>Non</v>
      </c>
      <c r="I17" s="14">
        <f t="shared" si="1"/>
        <v>44</v>
      </c>
      <c r="J17" s="122"/>
      <c r="K17" s="122">
        <f t="shared" si="2"/>
        <v>0</v>
      </c>
      <c r="L17" s="15"/>
      <c r="M17" s="16"/>
      <c r="N17" s="54">
        <v>18</v>
      </c>
      <c r="O17" s="16">
        <v>26</v>
      </c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26</v>
      </c>
      <c r="AM17" s="5">
        <f t="shared" si="8"/>
        <v>2</v>
      </c>
      <c r="AN17" s="94">
        <f t="shared" si="5"/>
        <v>0</v>
      </c>
      <c r="AO17" s="4">
        <f t="shared" si="5"/>
        <v>0</v>
      </c>
      <c r="AP17" s="4">
        <f t="shared" si="5"/>
        <v>0</v>
      </c>
      <c r="AQ17" s="4">
        <f t="shared" si="5"/>
        <v>0</v>
      </c>
      <c r="AR17" s="4">
        <f t="shared" si="5"/>
        <v>0</v>
      </c>
      <c r="AS17" s="4">
        <f t="shared" si="5"/>
        <v>0</v>
      </c>
      <c r="AT17" s="4">
        <f t="shared" si="5"/>
        <v>0</v>
      </c>
      <c r="AU17" s="4">
        <f t="shared" si="5"/>
        <v>0</v>
      </c>
      <c r="AV17" s="4">
        <f t="shared" si="5"/>
        <v>0</v>
      </c>
      <c r="AW17" s="4">
        <f t="shared" si="5"/>
        <v>0</v>
      </c>
      <c r="AX17" s="4">
        <f t="shared" si="5"/>
        <v>0</v>
      </c>
      <c r="AY17" s="4">
        <f t="shared" si="5"/>
        <v>0</v>
      </c>
      <c r="AZ17" s="4">
        <f t="shared" si="5"/>
        <v>0</v>
      </c>
      <c r="BA17" s="95">
        <f t="shared" si="5"/>
        <v>0</v>
      </c>
      <c r="BB17" s="96"/>
      <c r="BC17" s="96"/>
      <c r="BE17" s="97" t="str">
        <f t="shared" si="7"/>
        <v>DREVET MARC</v>
      </c>
    </row>
    <row r="18" spans="1:57" s="97" customFormat="1" ht="24.75" customHeight="1">
      <c r="A18" s="39">
        <f t="shared" si="9"/>
        <v>13</v>
      </c>
      <c r="B18" s="51"/>
      <c r="C18" s="56"/>
      <c r="D18" s="57" t="s">
        <v>428</v>
      </c>
      <c r="E18" s="57" t="s">
        <v>95</v>
      </c>
      <c r="F18" s="58"/>
      <c r="G18" s="57" t="s">
        <v>84</v>
      </c>
      <c r="H18" s="39" t="str">
        <f t="shared" si="0"/>
        <v>Non</v>
      </c>
      <c r="I18" s="14">
        <f t="shared" si="1"/>
        <v>41</v>
      </c>
      <c r="J18" s="122"/>
      <c r="K18" s="122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>
        <v>19</v>
      </c>
      <c r="AK18" s="82">
        <v>22</v>
      </c>
      <c r="AL18" s="4">
        <f t="shared" si="3"/>
        <v>22</v>
      </c>
      <c r="AM18" s="5">
        <f t="shared" si="8"/>
        <v>2</v>
      </c>
      <c r="AN18" s="94">
        <f t="shared" si="5"/>
        <v>0</v>
      </c>
      <c r="AO18" s="4">
        <f t="shared" si="5"/>
        <v>0</v>
      </c>
      <c r="AP18" s="4">
        <f t="shared" si="5"/>
        <v>0</v>
      </c>
      <c r="AQ18" s="4">
        <f t="shared" si="5"/>
        <v>0</v>
      </c>
      <c r="AR18" s="4">
        <f t="shared" si="5"/>
        <v>0</v>
      </c>
      <c r="AS18" s="4">
        <f t="shared" si="5"/>
        <v>0</v>
      </c>
      <c r="AT18" s="4">
        <f t="shared" si="5"/>
        <v>0</v>
      </c>
      <c r="AU18" s="4">
        <f t="shared" si="5"/>
        <v>0</v>
      </c>
      <c r="AV18" s="4">
        <f t="shared" si="5"/>
        <v>0</v>
      </c>
      <c r="AW18" s="4">
        <f t="shared" si="5"/>
        <v>0</v>
      </c>
      <c r="AX18" s="4">
        <f t="shared" si="5"/>
        <v>0</v>
      </c>
      <c r="AY18" s="4">
        <f t="shared" si="5"/>
        <v>0</v>
      </c>
      <c r="AZ18" s="4">
        <f t="shared" si="5"/>
        <v>0</v>
      </c>
      <c r="BA18" s="95">
        <f t="shared" si="5"/>
        <v>0</v>
      </c>
      <c r="BB18" s="96"/>
      <c r="BC18" s="96"/>
      <c r="BE18" s="97" t="str">
        <f t="shared" si="7"/>
        <v>MAGNIN CHARLES</v>
      </c>
    </row>
    <row r="19" spans="1:57" s="97" customFormat="1" ht="24.75" customHeight="1">
      <c r="A19" s="39">
        <f t="shared" si="9"/>
        <v>14</v>
      </c>
      <c r="B19" s="51"/>
      <c r="C19" s="52"/>
      <c r="D19" s="57" t="s">
        <v>346</v>
      </c>
      <c r="E19" s="57" t="s">
        <v>38</v>
      </c>
      <c r="F19" s="58"/>
      <c r="G19" s="57" t="s">
        <v>42</v>
      </c>
      <c r="H19" s="39" t="str">
        <f t="shared" si="0"/>
        <v>Non</v>
      </c>
      <c r="I19" s="14">
        <f t="shared" si="1"/>
        <v>40</v>
      </c>
      <c r="J19" s="122"/>
      <c r="K19" s="122">
        <f t="shared" si="2"/>
        <v>0</v>
      </c>
      <c r="L19" s="15"/>
      <c r="M19" s="16"/>
      <c r="N19" s="54">
        <v>20</v>
      </c>
      <c r="O19" s="16">
        <v>20</v>
      </c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20</v>
      </c>
      <c r="AM19" s="5">
        <f t="shared" si="8"/>
        <v>2</v>
      </c>
      <c r="AN19" s="94">
        <f t="shared" si="5"/>
        <v>0</v>
      </c>
      <c r="AO19" s="4">
        <f t="shared" si="5"/>
        <v>0</v>
      </c>
      <c r="AP19" s="4">
        <f t="shared" si="5"/>
        <v>0</v>
      </c>
      <c r="AQ19" s="4">
        <f t="shared" si="5"/>
        <v>0</v>
      </c>
      <c r="AR19" s="4">
        <f t="shared" si="5"/>
        <v>0</v>
      </c>
      <c r="AS19" s="4">
        <f t="shared" si="5"/>
        <v>0</v>
      </c>
      <c r="AT19" s="4">
        <f t="shared" si="5"/>
        <v>0</v>
      </c>
      <c r="AU19" s="4">
        <f t="shared" si="5"/>
        <v>0</v>
      </c>
      <c r="AV19" s="4">
        <f t="shared" si="5"/>
        <v>0</v>
      </c>
      <c r="AW19" s="4">
        <f t="shared" si="5"/>
        <v>0</v>
      </c>
      <c r="AX19" s="4">
        <f t="shared" si="5"/>
        <v>0</v>
      </c>
      <c r="AY19" s="4">
        <f t="shared" si="5"/>
        <v>0</v>
      </c>
      <c r="AZ19" s="4">
        <f t="shared" si="5"/>
        <v>0</v>
      </c>
      <c r="BA19" s="95">
        <f t="shared" si="5"/>
        <v>0</v>
      </c>
      <c r="BB19" s="96"/>
      <c r="BC19" s="96"/>
      <c r="BE19" s="97" t="str">
        <f t="shared" si="7"/>
        <v>DESVAUX BAPTISTE</v>
      </c>
    </row>
    <row r="20" spans="1:57" s="97" customFormat="1" ht="24.75" customHeight="1">
      <c r="A20" s="39">
        <f t="shared" si="9"/>
        <v>15</v>
      </c>
      <c r="B20" s="51"/>
      <c r="C20" s="52"/>
      <c r="D20" s="57" t="s">
        <v>347</v>
      </c>
      <c r="E20" s="57" t="s">
        <v>348</v>
      </c>
      <c r="F20" s="58"/>
      <c r="G20" s="57" t="s">
        <v>60</v>
      </c>
      <c r="H20" s="39" t="str">
        <f t="shared" si="0"/>
        <v>Non</v>
      </c>
      <c r="I20" s="14">
        <f t="shared" si="1"/>
        <v>38</v>
      </c>
      <c r="J20" s="122"/>
      <c r="K20" s="122">
        <f t="shared" si="2"/>
        <v>0</v>
      </c>
      <c r="L20" s="15"/>
      <c r="M20" s="16"/>
      <c r="N20" s="54">
        <v>19</v>
      </c>
      <c r="O20" s="16">
        <v>19</v>
      </c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19</v>
      </c>
      <c r="AM20" s="5">
        <f t="shared" si="8"/>
        <v>2</v>
      </c>
      <c r="AN20" s="94">
        <f t="shared" si="5"/>
        <v>0</v>
      </c>
      <c r="AO20" s="4">
        <f t="shared" si="5"/>
        <v>0</v>
      </c>
      <c r="AP20" s="4">
        <f t="shared" si="5"/>
        <v>0</v>
      </c>
      <c r="AQ20" s="4">
        <f t="shared" si="5"/>
        <v>0</v>
      </c>
      <c r="AR20" s="4">
        <f t="shared" si="5"/>
        <v>0</v>
      </c>
      <c r="AS20" s="4">
        <f t="shared" si="5"/>
        <v>0</v>
      </c>
      <c r="AT20" s="4">
        <f t="shared" si="5"/>
        <v>0</v>
      </c>
      <c r="AU20" s="4">
        <f t="shared" si="5"/>
        <v>0</v>
      </c>
      <c r="AV20" s="4">
        <f t="shared" si="5"/>
        <v>0</v>
      </c>
      <c r="AW20" s="4">
        <f t="shared" si="5"/>
        <v>0</v>
      </c>
      <c r="AX20" s="4">
        <f t="shared" si="5"/>
        <v>0</v>
      </c>
      <c r="AY20" s="4">
        <f t="shared" si="5"/>
        <v>0</v>
      </c>
      <c r="AZ20" s="4">
        <f t="shared" si="5"/>
        <v>0</v>
      </c>
      <c r="BA20" s="95">
        <f t="shared" si="5"/>
        <v>0</v>
      </c>
      <c r="BB20" s="96"/>
      <c r="BC20" s="96"/>
      <c r="BE20" s="97" t="str">
        <f t="shared" si="7"/>
        <v>MINET JONATHAN</v>
      </c>
    </row>
    <row r="21" spans="1:57" s="97" customFormat="1" ht="24.75" customHeight="1">
      <c r="A21" s="39">
        <f t="shared" si="9"/>
        <v>16</v>
      </c>
      <c r="B21" s="51"/>
      <c r="C21" s="56"/>
      <c r="D21" s="57" t="s">
        <v>198</v>
      </c>
      <c r="E21" s="57" t="s">
        <v>199</v>
      </c>
      <c r="F21" s="58"/>
      <c r="G21" s="57" t="s">
        <v>42</v>
      </c>
      <c r="H21" s="39" t="str">
        <f t="shared" si="0"/>
        <v>Non</v>
      </c>
      <c r="I21" s="14">
        <f t="shared" si="1"/>
        <v>37</v>
      </c>
      <c r="J21" s="122"/>
      <c r="K21" s="122">
        <f t="shared" si="2"/>
        <v>0</v>
      </c>
      <c r="L21" s="15">
        <v>18</v>
      </c>
      <c r="M21" s="16">
        <v>19</v>
      </c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19</v>
      </c>
      <c r="AM21" s="5">
        <f t="shared" si="8"/>
        <v>2</v>
      </c>
      <c r="AN21" s="94">
        <f t="shared" si="5"/>
        <v>0</v>
      </c>
      <c r="AO21" s="4">
        <f t="shared" si="5"/>
        <v>0</v>
      </c>
      <c r="AP21" s="4">
        <f t="shared" si="5"/>
        <v>0</v>
      </c>
      <c r="AQ21" s="4">
        <f t="shared" si="5"/>
        <v>0</v>
      </c>
      <c r="AR21" s="4">
        <f t="shared" si="5"/>
        <v>0</v>
      </c>
      <c r="AS21" s="4">
        <f t="shared" si="5"/>
        <v>0</v>
      </c>
      <c r="AT21" s="4">
        <f t="shared" si="5"/>
        <v>0</v>
      </c>
      <c r="AU21" s="4">
        <f t="shared" si="5"/>
        <v>0</v>
      </c>
      <c r="AV21" s="4">
        <f t="shared" si="5"/>
        <v>0</v>
      </c>
      <c r="AW21" s="4">
        <f t="shared" si="5"/>
        <v>0</v>
      </c>
      <c r="AX21" s="4">
        <f t="shared" si="5"/>
        <v>0</v>
      </c>
      <c r="AY21" s="4">
        <f t="shared" si="5"/>
        <v>0</v>
      </c>
      <c r="AZ21" s="4">
        <f t="shared" si="5"/>
        <v>0</v>
      </c>
      <c r="BA21" s="95">
        <f t="shared" si="5"/>
        <v>0</v>
      </c>
      <c r="BB21" s="96"/>
      <c r="BC21" s="96"/>
      <c r="BE21" s="97" t="str">
        <f t="shared" si="7"/>
        <v>MORIN BRUNO</v>
      </c>
    </row>
    <row r="22" spans="1:57" s="97" customFormat="1" ht="22.5" customHeight="1">
      <c r="A22" s="39">
        <f t="shared" si="9"/>
        <v>17</v>
      </c>
      <c r="B22" s="51"/>
      <c r="C22" s="52"/>
      <c r="D22" s="57" t="s">
        <v>427</v>
      </c>
      <c r="E22" s="57" t="s">
        <v>348</v>
      </c>
      <c r="F22" s="58"/>
      <c r="G22" s="57" t="s">
        <v>51</v>
      </c>
      <c r="H22" s="39" t="str">
        <f t="shared" si="0"/>
        <v>Non</v>
      </c>
      <c r="I22" s="14">
        <f t="shared" si="1"/>
        <v>35</v>
      </c>
      <c r="J22" s="122"/>
      <c r="K22" s="122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>
        <v>17</v>
      </c>
      <c r="AK22" s="82">
        <v>18</v>
      </c>
      <c r="AL22" s="4">
        <f t="shared" si="3"/>
        <v>18</v>
      </c>
      <c r="AM22" s="5">
        <f t="shared" si="8"/>
        <v>2</v>
      </c>
      <c r="AN22" s="94">
        <f t="shared" si="5"/>
        <v>0</v>
      </c>
      <c r="AO22" s="4">
        <f t="shared" si="5"/>
        <v>0</v>
      </c>
      <c r="AP22" s="4">
        <f t="shared" si="5"/>
        <v>0</v>
      </c>
      <c r="AQ22" s="4">
        <f t="shared" si="5"/>
        <v>0</v>
      </c>
      <c r="AR22" s="4">
        <f t="shared" si="5"/>
        <v>0</v>
      </c>
      <c r="AS22" s="4">
        <f t="shared" si="5"/>
        <v>0</v>
      </c>
      <c r="AT22" s="4">
        <f t="shared" si="5"/>
        <v>0</v>
      </c>
      <c r="AU22" s="4">
        <f t="shared" si="5"/>
        <v>0</v>
      </c>
      <c r="AV22" s="4">
        <f t="shared" si="5"/>
        <v>0</v>
      </c>
      <c r="AW22" s="4">
        <f t="shared" si="5"/>
        <v>0</v>
      </c>
      <c r="AX22" s="4">
        <f t="shared" si="5"/>
        <v>0</v>
      </c>
      <c r="AY22" s="4">
        <f t="shared" si="5"/>
        <v>0</v>
      </c>
      <c r="AZ22" s="4">
        <f t="shared" si="5"/>
        <v>0</v>
      </c>
      <c r="BA22" s="95">
        <f t="shared" si="5"/>
        <v>0</v>
      </c>
      <c r="BB22" s="96"/>
      <c r="BC22" s="96"/>
      <c r="BE22" s="97" t="str">
        <f t="shared" si="7"/>
        <v>GOLDBERG JONATHAN</v>
      </c>
    </row>
    <row r="23" spans="1:57" s="97" customFormat="1" ht="24.75" customHeight="1">
      <c r="A23" s="39">
        <f t="shared" si="9"/>
        <v>18</v>
      </c>
      <c r="B23" s="51"/>
      <c r="C23" s="52"/>
      <c r="D23" s="57" t="s">
        <v>429</v>
      </c>
      <c r="E23" s="57" t="s">
        <v>430</v>
      </c>
      <c r="F23" s="58"/>
      <c r="G23" s="140" t="s">
        <v>380</v>
      </c>
      <c r="H23" s="39" t="str">
        <f t="shared" si="0"/>
        <v>Non</v>
      </c>
      <c r="I23" s="14">
        <f t="shared" si="1"/>
        <v>32</v>
      </c>
      <c r="J23" s="122"/>
      <c r="K23" s="122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>
        <v>16</v>
      </c>
      <c r="AK23" s="82">
        <v>16</v>
      </c>
      <c r="AL23" s="4">
        <f t="shared" si="3"/>
        <v>16</v>
      </c>
      <c r="AM23" s="5">
        <f t="shared" si="8"/>
        <v>2</v>
      </c>
      <c r="AN23" s="94">
        <f t="shared" si="5"/>
        <v>0</v>
      </c>
      <c r="AO23" s="4">
        <f t="shared" si="5"/>
        <v>0</v>
      </c>
      <c r="AP23" s="4">
        <f t="shared" si="5"/>
        <v>0</v>
      </c>
      <c r="AQ23" s="4">
        <f aca="true" t="shared" si="10" ref="AQ23:BA23">IF($AM23&gt;Nbcourse+AQ$3-1-$J23,LARGE($L23:$AK23,Nbcourse+AQ$3-$J23),0)</f>
        <v>0</v>
      </c>
      <c r="AR23" s="4">
        <f t="shared" si="10"/>
        <v>0</v>
      </c>
      <c r="AS23" s="4">
        <f t="shared" si="10"/>
        <v>0</v>
      </c>
      <c r="AT23" s="4">
        <f t="shared" si="10"/>
        <v>0</v>
      </c>
      <c r="AU23" s="4">
        <f t="shared" si="10"/>
        <v>0</v>
      </c>
      <c r="AV23" s="4">
        <f t="shared" si="10"/>
        <v>0</v>
      </c>
      <c r="AW23" s="4">
        <f t="shared" si="10"/>
        <v>0</v>
      </c>
      <c r="AX23" s="4">
        <f t="shared" si="10"/>
        <v>0</v>
      </c>
      <c r="AY23" s="4">
        <f t="shared" si="10"/>
        <v>0</v>
      </c>
      <c r="AZ23" s="4">
        <f t="shared" si="10"/>
        <v>0</v>
      </c>
      <c r="BA23" s="95">
        <f t="shared" si="10"/>
        <v>0</v>
      </c>
      <c r="BB23" s="96"/>
      <c r="BC23" s="96"/>
      <c r="BE23" s="97" t="str">
        <f t="shared" si="7"/>
        <v>REVELLAT MATHIU</v>
      </c>
    </row>
    <row r="24" spans="1:57" s="97" customFormat="1" ht="24.75" customHeight="1">
      <c r="A24" s="39">
        <f t="shared" si="9"/>
        <v>19</v>
      </c>
      <c r="B24" s="51"/>
      <c r="C24" s="56"/>
      <c r="D24" s="57" t="s">
        <v>431</v>
      </c>
      <c r="E24" s="57" t="s">
        <v>433</v>
      </c>
      <c r="F24" s="58"/>
      <c r="G24" s="57" t="s">
        <v>432</v>
      </c>
      <c r="H24" s="39" t="str">
        <f t="shared" si="0"/>
        <v>Non</v>
      </c>
      <c r="I24" s="14">
        <f t="shared" si="1"/>
        <v>30</v>
      </c>
      <c r="J24" s="122"/>
      <c r="K24" s="122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>
        <v>15</v>
      </c>
      <c r="AK24" s="82">
        <v>15</v>
      </c>
      <c r="AL24" s="4">
        <f t="shared" si="3"/>
        <v>15</v>
      </c>
      <c r="AM24" s="5">
        <f t="shared" si="8"/>
        <v>2</v>
      </c>
      <c r="AN24" s="94">
        <f aca="true" t="shared" si="11" ref="AN24:BA24">IF($AM24&gt;Nbcourse+AN$3-1-$J24,LARGE($L24:$AK24,Nbcourse+AN$3-$J24),0)</f>
        <v>0</v>
      </c>
      <c r="AO24" s="4">
        <f t="shared" si="11"/>
        <v>0</v>
      </c>
      <c r="AP24" s="4">
        <f t="shared" si="11"/>
        <v>0</v>
      </c>
      <c r="AQ24" s="4">
        <f t="shared" si="11"/>
        <v>0</v>
      </c>
      <c r="AR24" s="4">
        <f t="shared" si="11"/>
        <v>0</v>
      </c>
      <c r="AS24" s="4">
        <f t="shared" si="11"/>
        <v>0</v>
      </c>
      <c r="AT24" s="4">
        <f t="shared" si="11"/>
        <v>0</v>
      </c>
      <c r="AU24" s="4">
        <f t="shared" si="11"/>
        <v>0</v>
      </c>
      <c r="AV24" s="4">
        <f t="shared" si="11"/>
        <v>0</v>
      </c>
      <c r="AW24" s="4">
        <f t="shared" si="11"/>
        <v>0</v>
      </c>
      <c r="AX24" s="4">
        <f t="shared" si="11"/>
        <v>0</v>
      </c>
      <c r="AY24" s="4">
        <f t="shared" si="11"/>
        <v>0</v>
      </c>
      <c r="AZ24" s="4">
        <f t="shared" si="11"/>
        <v>0</v>
      </c>
      <c r="BA24" s="95">
        <f t="shared" si="11"/>
        <v>0</v>
      </c>
      <c r="BB24" s="96"/>
      <c r="BC24" s="96"/>
      <c r="BE24" s="97" t="str">
        <f t="shared" si="7"/>
        <v>GERVASONI GHISLAIN</v>
      </c>
    </row>
    <row r="25" spans="1:57" s="97" customFormat="1" ht="24.75" customHeight="1">
      <c r="A25" s="39">
        <f t="shared" si="9"/>
        <v>20</v>
      </c>
      <c r="B25" s="51"/>
      <c r="C25" s="52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22"/>
      <c r="K25" s="122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12" ref="AM25:AM34">COUNTA(L25:AK25)</f>
        <v>0</v>
      </c>
      <c r="AN25" s="94">
        <f t="shared" si="5"/>
        <v>0</v>
      </c>
      <c r="AO25" s="4">
        <f t="shared" si="5"/>
        <v>0</v>
      </c>
      <c r="AP25" s="4">
        <f t="shared" si="5"/>
        <v>0</v>
      </c>
      <c r="AQ25" s="4">
        <f t="shared" si="5"/>
        <v>0</v>
      </c>
      <c r="AR25" s="4">
        <f t="shared" si="5"/>
        <v>0</v>
      </c>
      <c r="AS25" s="4">
        <f t="shared" si="5"/>
        <v>0</v>
      </c>
      <c r="AT25" s="4">
        <f t="shared" si="5"/>
        <v>0</v>
      </c>
      <c r="AU25" s="4">
        <f t="shared" si="5"/>
        <v>0</v>
      </c>
      <c r="AV25" s="4">
        <f t="shared" si="5"/>
        <v>0</v>
      </c>
      <c r="AW25" s="4">
        <f t="shared" si="5"/>
        <v>0</v>
      </c>
      <c r="AX25" s="4">
        <f t="shared" si="5"/>
        <v>0</v>
      </c>
      <c r="AY25" s="4">
        <f t="shared" si="5"/>
        <v>0</v>
      </c>
      <c r="AZ25" s="4">
        <f t="shared" si="5"/>
        <v>0</v>
      </c>
      <c r="BA25" s="95">
        <f t="shared" si="5"/>
        <v>0</v>
      </c>
      <c r="BB25" s="96"/>
      <c r="BC25" s="96"/>
      <c r="BE25" s="97" t="str">
        <f t="shared" si="7"/>
        <v> </v>
      </c>
    </row>
    <row r="26" spans="1:57" s="97" customFormat="1" ht="24.75" customHeight="1">
      <c r="A26" s="62">
        <f t="shared" si="6"/>
        <v>21</v>
      </c>
      <c r="B26" s="51"/>
      <c r="C26" s="71"/>
      <c r="D26" s="68"/>
      <c r="E26" s="68"/>
      <c r="F26" s="69"/>
      <c r="G26" s="68"/>
      <c r="H26" s="39" t="str">
        <f t="shared" si="0"/>
        <v>Non</v>
      </c>
      <c r="I26" s="63">
        <f t="shared" si="1"/>
        <v>0</v>
      </c>
      <c r="J26" s="122"/>
      <c r="K26" s="122">
        <f t="shared" si="2"/>
        <v>0</v>
      </c>
      <c r="L26" s="70"/>
      <c r="M26" s="64"/>
      <c r="N26" s="65"/>
      <c r="O26" s="64"/>
      <c r="P26" s="65"/>
      <c r="Q26" s="66"/>
      <c r="R26" s="67"/>
      <c r="S26" s="64"/>
      <c r="T26" s="67"/>
      <c r="U26" s="66"/>
      <c r="V26" s="67"/>
      <c r="W26" s="64"/>
      <c r="X26" s="67"/>
      <c r="Y26" s="64"/>
      <c r="Z26" s="67"/>
      <c r="AA26" s="66"/>
      <c r="AB26" s="67"/>
      <c r="AC26" s="64"/>
      <c r="AD26" s="65"/>
      <c r="AE26" s="66"/>
      <c r="AF26" s="67"/>
      <c r="AG26" s="64"/>
      <c r="AH26" s="67"/>
      <c r="AI26" s="64"/>
      <c r="AJ26" s="66"/>
      <c r="AK26" s="83"/>
      <c r="AL26" s="4">
        <f t="shared" si="3"/>
        <v>0</v>
      </c>
      <c r="AM26" s="5">
        <f t="shared" si="12"/>
        <v>0</v>
      </c>
      <c r="AN26" s="94">
        <f aca="true" t="shared" si="13" ref="AN26:BA35">IF($AM26&gt;Nbcourse+AN$3-1-$J26,LARGE($L26:$AK26,Nbcourse+AN$3-$J26),0)</f>
        <v>0</v>
      </c>
      <c r="AO26" s="4">
        <f t="shared" si="13"/>
        <v>0</v>
      </c>
      <c r="AP26" s="4">
        <f t="shared" si="13"/>
        <v>0</v>
      </c>
      <c r="AQ26" s="4">
        <f t="shared" si="13"/>
        <v>0</v>
      </c>
      <c r="AR26" s="4">
        <f t="shared" si="13"/>
        <v>0</v>
      </c>
      <c r="AS26" s="4">
        <f t="shared" si="13"/>
        <v>0</v>
      </c>
      <c r="AT26" s="4">
        <f t="shared" si="13"/>
        <v>0</v>
      </c>
      <c r="AU26" s="4">
        <f t="shared" si="13"/>
        <v>0</v>
      </c>
      <c r="AV26" s="4">
        <f t="shared" si="13"/>
        <v>0</v>
      </c>
      <c r="AW26" s="4">
        <f t="shared" si="13"/>
        <v>0</v>
      </c>
      <c r="AX26" s="4">
        <f t="shared" si="13"/>
        <v>0</v>
      </c>
      <c r="AY26" s="4">
        <f t="shared" si="13"/>
        <v>0</v>
      </c>
      <c r="AZ26" s="4">
        <f t="shared" si="13"/>
        <v>0</v>
      </c>
      <c r="BA26" s="95">
        <f t="shared" si="13"/>
        <v>0</v>
      </c>
      <c r="BB26" s="96"/>
      <c r="BC26" s="96"/>
      <c r="BE26" s="97" t="str">
        <f t="shared" si="7"/>
        <v> </v>
      </c>
    </row>
    <row r="27" spans="1:57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22"/>
      <c r="K27" s="122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12"/>
        <v>0</v>
      </c>
      <c r="AN27" s="94">
        <f t="shared" si="13"/>
        <v>0</v>
      </c>
      <c r="AO27" s="4">
        <f t="shared" si="13"/>
        <v>0</v>
      </c>
      <c r="AP27" s="4">
        <f t="shared" si="13"/>
        <v>0</v>
      </c>
      <c r="AQ27" s="4">
        <f t="shared" si="13"/>
        <v>0</v>
      </c>
      <c r="AR27" s="4">
        <f t="shared" si="13"/>
        <v>0</v>
      </c>
      <c r="AS27" s="4">
        <f t="shared" si="13"/>
        <v>0</v>
      </c>
      <c r="AT27" s="4">
        <f t="shared" si="13"/>
        <v>0</v>
      </c>
      <c r="AU27" s="4">
        <f t="shared" si="13"/>
        <v>0</v>
      </c>
      <c r="AV27" s="4">
        <f t="shared" si="13"/>
        <v>0</v>
      </c>
      <c r="AW27" s="4">
        <f t="shared" si="13"/>
        <v>0</v>
      </c>
      <c r="AX27" s="4">
        <f t="shared" si="13"/>
        <v>0</v>
      </c>
      <c r="AY27" s="4">
        <f t="shared" si="13"/>
        <v>0</v>
      </c>
      <c r="AZ27" s="4">
        <f t="shared" si="13"/>
        <v>0</v>
      </c>
      <c r="BA27" s="95">
        <f t="shared" si="13"/>
        <v>0</v>
      </c>
      <c r="BB27" s="96"/>
      <c r="BC27" s="96"/>
      <c r="BE27" s="97" t="str">
        <f t="shared" si="7"/>
        <v> </v>
      </c>
    </row>
    <row r="28" spans="1:57" s="97" customFormat="1" ht="24.75" customHeight="1">
      <c r="A28" s="39">
        <f t="shared" si="6"/>
        <v>23</v>
      </c>
      <c r="B28" s="51"/>
      <c r="C28" s="52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22"/>
      <c r="K28" s="122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12"/>
        <v>0</v>
      </c>
      <c r="AN28" s="94">
        <f t="shared" si="13"/>
        <v>0</v>
      </c>
      <c r="AO28" s="4">
        <f t="shared" si="13"/>
        <v>0</v>
      </c>
      <c r="AP28" s="4">
        <f t="shared" si="13"/>
        <v>0</v>
      </c>
      <c r="AQ28" s="4">
        <f t="shared" si="13"/>
        <v>0</v>
      </c>
      <c r="AR28" s="4">
        <f t="shared" si="13"/>
        <v>0</v>
      </c>
      <c r="AS28" s="4">
        <f t="shared" si="13"/>
        <v>0</v>
      </c>
      <c r="AT28" s="4">
        <f t="shared" si="13"/>
        <v>0</v>
      </c>
      <c r="AU28" s="4">
        <f t="shared" si="13"/>
        <v>0</v>
      </c>
      <c r="AV28" s="4">
        <f t="shared" si="13"/>
        <v>0</v>
      </c>
      <c r="AW28" s="4">
        <f t="shared" si="13"/>
        <v>0</v>
      </c>
      <c r="AX28" s="4">
        <f t="shared" si="13"/>
        <v>0</v>
      </c>
      <c r="AY28" s="4">
        <f t="shared" si="13"/>
        <v>0</v>
      </c>
      <c r="AZ28" s="4">
        <f t="shared" si="13"/>
        <v>0</v>
      </c>
      <c r="BA28" s="95">
        <f t="shared" si="13"/>
        <v>0</v>
      </c>
      <c r="BB28" s="96"/>
      <c r="BC28" s="96"/>
      <c r="BE28" s="97" t="str">
        <f t="shared" si="7"/>
        <v> </v>
      </c>
    </row>
    <row r="29" spans="1:57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22"/>
      <c r="K29" s="122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12"/>
        <v>0</v>
      </c>
      <c r="AN29" s="94">
        <f t="shared" si="13"/>
        <v>0</v>
      </c>
      <c r="AO29" s="4">
        <f t="shared" si="13"/>
        <v>0</v>
      </c>
      <c r="AP29" s="4">
        <f t="shared" si="13"/>
        <v>0</v>
      </c>
      <c r="AQ29" s="4">
        <f t="shared" si="13"/>
        <v>0</v>
      </c>
      <c r="AR29" s="4">
        <f t="shared" si="13"/>
        <v>0</v>
      </c>
      <c r="AS29" s="4">
        <f t="shared" si="13"/>
        <v>0</v>
      </c>
      <c r="AT29" s="4">
        <f t="shared" si="13"/>
        <v>0</v>
      </c>
      <c r="AU29" s="4">
        <f t="shared" si="13"/>
        <v>0</v>
      </c>
      <c r="AV29" s="4">
        <f t="shared" si="13"/>
        <v>0</v>
      </c>
      <c r="AW29" s="4">
        <f t="shared" si="13"/>
        <v>0</v>
      </c>
      <c r="AX29" s="4">
        <f t="shared" si="13"/>
        <v>0</v>
      </c>
      <c r="AY29" s="4">
        <f t="shared" si="13"/>
        <v>0</v>
      </c>
      <c r="AZ29" s="4">
        <f t="shared" si="13"/>
        <v>0</v>
      </c>
      <c r="BA29" s="95">
        <f t="shared" si="13"/>
        <v>0</v>
      </c>
      <c r="BB29" s="96"/>
      <c r="BC29" s="96"/>
      <c r="BE29" s="97" t="str">
        <f t="shared" si="7"/>
        <v> </v>
      </c>
    </row>
    <row r="30" spans="1:57" s="97" customFormat="1" ht="24.75" customHeight="1">
      <c r="A30" s="39">
        <f t="shared" si="6"/>
        <v>25</v>
      </c>
      <c r="B30" s="51"/>
      <c r="C30" s="52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22"/>
      <c r="K30" s="122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12"/>
        <v>0</v>
      </c>
      <c r="AN30" s="94">
        <f t="shared" si="13"/>
        <v>0</v>
      </c>
      <c r="AO30" s="4">
        <f t="shared" si="13"/>
        <v>0</v>
      </c>
      <c r="AP30" s="4">
        <f t="shared" si="13"/>
        <v>0</v>
      </c>
      <c r="AQ30" s="4">
        <f t="shared" si="13"/>
        <v>0</v>
      </c>
      <c r="AR30" s="4">
        <f t="shared" si="13"/>
        <v>0</v>
      </c>
      <c r="AS30" s="4">
        <f t="shared" si="13"/>
        <v>0</v>
      </c>
      <c r="AT30" s="4">
        <f t="shared" si="13"/>
        <v>0</v>
      </c>
      <c r="AU30" s="4">
        <f t="shared" si="13"/>
        <v>0</v>
      </c>
      <c r="AV30" s="4">
        <f t="shared" si="13"/>
        <v>0</v>
      </c>
      <c r="AW30" s="4">
        <f t="shared" si="13"/>
        <v>0</v>
      </c>
      <c r="AX30" s="4">
        <f t="shared" si="13"/>
        <v>0</v>
      </c>
      <c r="AY30" s="4">
        <f t="shared" si="13"/>
        <v>0</v>
      </c>
      <c r="AZ30" s="4">
        <f t="shared" si="13"/>
        <v>0</v>
      </c>
      <c r="BA30" s="95">
        <f t="shared" si="13"/>
        <v>0</v>
      </c>
      <c r="BB30" s="96"/>
      <c r="BC30" s="96"/>
      <c r="BE30" s="97" t="str">
        <f t="shared" si="7"/>
        <v> </v>
      </c>
    </row>
    <row r="31" spans="1:57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22"/>
      <c r="K31" s="122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12"/>
        <v>0</v>
      </c>
      <c r="AN31" s="94">
        <f t="shared" si="13"/>
        <v>0</v>
      </c>
      <c r="AO31" s="4">
        <f t="shared" si="13"/>
        <v>0</v>
      </c>
      <c r="AP31" s="4">
        <f t="shared" si="13"/>
        <v>0</v>
      </c>
      <c r="AQ31" s="4">
        <f t="shared" si="13"/>
        <v>0</v>
      </c>
      <c r="AR31" s="4">
        <f t="shared" si="13"/>
        <v>0</v>
      </c>
      <c r="AS31" s="4">
        <f t="shared" si="13"/>
        <v>0</v>
      </c>
      <c r="AT31" s="4">
        <f t="shared" si="13"/>
        <v>0</v>
      </c>
      <c r="AU31" s="4">
        <f t="shared" si="13"/>
        <v>0</v>
      </c>
      <c r="AV31" s="4">
        <f t="shared" si="13"/>
        <v>0</v>
      </c>
      <c r="AW31" s="4">
        <f t="shared" si="13"/>
        <v>0</v>
      </c>
      <c r="AX31" s="4">
        <f t="shared" si="13"/>
        <v>0</v>
      </c>
      <c r="AY31" s="4">
        <f t="shared" si="13"/>
        <v>0</v>
      </c>
      <c r="AZ31" s="4">
        <f t="shared" si="13"/>
        <v>0</v>
      </c>
      <c r="BA31" s="95">
        <f t="shared" si="13"/>
        <v>0</v>
      </c>
      <c r="BB31" s="96"/>
      <c r="BC31" s="96"/>
      <c r="BE31" s="97" t="str">
        <f t="shared" si="7"/>
        <v> </v>
      </c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22"/>
      <c r="K32" s="122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12"/>
        <v>0</v>
      </c>
      <c r="AN32" s="94">
        <f t="shared" si="13"/>
        <v>0</v>
      </c>
      <c r="AO32" s="4">
        <f t="shared" si="13"/>
        <v>0</v>
      </c>
      <c r="AP32" s="4">
        <f t="shared" si="13"/>
        <v>0</v>
      </c>
      <c r="AQ32" s="4">
        <f t="shared" si="13"/>
        <v>0</v>
      </c>
      <c r="AR32" s="4">
        <f t="shared" si="13"/>
        <v>0</v>
      </c>
      <c r="AS32" s="4">
        <f t="shared" si="13"/>
        <v>0</v>
      </c>
      <c r="AT32" s="4">
        <f t="shared" si="13"/>
        <v>0</v>
      </c>
      <c r="AU32" s="4">
        <f t="shared" si="13"/>
        <v>0</v>
      </c>
      <c r="AV32" s="4">
        <f t="shared" si="13"/>
        <v>0</v>
      </c>
      <c r="AW32" s="4">
        <f t="shared" si="13"/>
        <v>0</v>
      </c>
      <c r="AX32" s="4">
        <f t="shared" si="13"/>
        <v>0</v>
      </c>
      <c r="AY32" s="4">
        <f t="shared" si="13"/>
        <v>0</v>
      </c>
      <c r="AZ32" s="4">
        <f t="shared" si="13"/>
        <v>0</v>
      </c>
      <c r="BA32" s="95">
        <f t="shared" si="13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22"/>
      <c r="K33" s="122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12"/>
        <v>0</v>
      </c>
      <c r="AN33" s="94">
        <f t="shared" si="13"/>
        <v>0</v>
      </c>
      <c r="AO33" s="4">
        <f t="shared" si="13"/>
        <v>0</v>
      </c>
      <c r="AP33" s="4">
        <f t="shared" si="13"/>
        <v>0</v>
      </c>
      <c r="AQ33" s="4">
        <f t="shared" si="13"/>
        <v>0</v>
      </c>
      <c r="AR33" s="4">
        <f t="shared" si="13"/>
        <v>0</v>
      </c>
      <c r="AS33" s="4">
        <f t="shared" si="13"/>
        <v>0</v>
      </c>
      <c r="AT33" s="4">
        <f t="shared" si="13"/>
        <v>0</v>
      </c>
      <c r="AU33" s="4">
        <f t="shared" si="13"/>
        <v>0</v>
      </c>
      <c r="AV33" s="4">
        <f t="shared" si="13"/>
        <v>0</v>
      </c>
      <c r="AW33" s="4">
        <f t="shared" si="13"/>
        <v>0</v>
      </c>
      <c r="AX33" s="4">
        <f t="shared" si="13"/>
        <v>0</v>
      </c>
      <c r="AY33" s="4">
        <f t="shared" si="13"/>
        <v>0</v>
      </c>
      <c r="AZ33" s="4">
        <f t="shared" si="13"/>
        <v>0</v>
      </c>
      <c r="BA33" s="95">
        <f t="shared" si="13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22"/>
      <c r="K34" s="122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12"/>
        <v>0</v>
      </c>
      <c r="AN34" s="94">
        <f t="shared" si="13"/>
        <v>0</v>
      </c>
      <c r="AO34" s="4">
        <f t="shared" si="13"/>
        <v>0</v>
      </c>
      <c r="AP34" s="4">
        <f t="shared" si="13"/>
        <v>0</v>
      </c>
      <c r="AQ34" s="4">
        <f t="shared" si="13"/>
        <v>0</v>
      </c>
      <c r="AR34" s="4">
        <f t="shared" si="13"/>
        <v>0</v>
      </c>
      <c r="AS34" s="4">
        <f t="shared" si="13"/>
        <v>0</v>
      </c>
      <c r="AT34" s="4">
        <f t="shared" si="13"/>
        <v>0</v>
      </c>
      <c r="AU34" s="4">
        <f t="shared" si="13"/>
        <v>0</v>
      </c>
      <c r="AV34" s="4">
        <f t="shared" si="13"/>
        <v>0</v>
      </c>
      <c r="AW34" s="4">
        <f t="shared" si="13"/>
        <v>0</v>
      </c>
      <c r="AX34" s="4">
        <f t="shared" si="13"/>
        <v>0</v>
      </c>
      <c r="AY34" s="4">
        <f t="shared" si="13"/>
        <v>0</v>
      </c>
      <c r="AZ34" s="4">
        <f t="shared" si="13"/>
        <v>0</v>
      </c>
      <c r="BA34" s="95">
        <f t="shared" si="13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2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22"/>
      <c r="K35" s="122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>COUNTA(L35:AK35)</f>
        <v>0</v>
      </c>
      <c r="AN35" s="94">
        <f t="shared" si="13"/>
        <v>0</v>
      </c>
      <c r="AO35" s="4">
        <f t="shared" si="13"/>
        <v>0</v>
      </c>
      <c r="AP35" s="4">
        <f t="shared" si="13"/>
        <v>0</v>
      </c>
      <c r="AQ35" s="4">
        <f t="shared" si="13"/>
        <v>0</v>
      </c>
      <c r="AR35" s="4">
        <f t="shared" si="13"/>
        <v>0</v>
      </c>
      <c r="AS35" s="4">
        <f t="shared" si="13"/>
        <v>0</v>
      </c>
      <c r="AT35" s="4">
        <f t="shared" si="13"/>
        <v>0</v>
      </c>
      <c r="AU35" s="4">
        <f t="shared" si="13"/>
        <v>0</v>
      </c>
      <c r="AV35" s="4">
        <f t="shared" si="13"/>
        <v>0</v>
      </c>
      <c r="AW35" s="4">
        <f t="shared" si="13"/>
        <v>0</v>
      </c>
      <c r="AX35" s="4">
        <f t="shared" si="13"/>
        <v>0</v>
      </c>
      <c r="AY35" s="4">
        <f t="shared" si="13"/>
        <v>0</v>
      </c>
      <c r="AZ35" s="4">
        <f t="shared" si="13"/>
        <v>0</v>
      </c>
      <c r="BA35" s="95">
        <f t="shared" si="13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30"/>
      <c r="L36" s="87">
        <f>COUNT(L$6:L35)</f>
        <v>8</v>
      </c>
      <c r="M36" s="88">
        <f>COUNT(M$6:M35)</f>
        <v>8</v>
      </c>
      <c r="N36" s="89">
        <f>COUNT(N$6:N35)</f>
        <v>8</v>
      </c>
      <c r="O36" s="88">
        <f>COUNT(O$6:O35)</f>
        <v>8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11</v>
      </c>
      <c r="AK36" s="92">
        <f>COUNT(AK$6:AK35)</f>
        <v>11</v>
      </c>
      <c r="AL36" s="4"/>
      <c r="AM36" s="5"/>
      <c r="AN36" s="131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3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4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A1:BB50"/>
  <sheetViews>
    <sheetView zoomScale="75" zoomScaleNormal="75" zoomScalePageLayoutView="0" workbookViewId="0" topLeftCell="A1">
      <pane xSplit="11" ySplit="5" topLeftCell="L6" activePane="bottomRight" state="frozen"/>
      <selection pane="topLeft" activeCell="L34" sqref="L34"/>
      <selection pane="topRight" activeCell="L34" sqref="L34"/>
      <selection pane="bottomLeft" activeCell="L34" sqref="L34"/>
      <selection pane="bottomRight" activeCell="J12" sqref="J12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33</v>
      </c>
      <c r="B1" s="17"/>
      <c r="C1" s="17"/>
      <c r="D1" s="17"/>
      <c r="E1" s="17"/>
      <c r="F1" s="17"/>
      <c r="G1" s="17"/>
      <c r="H1" s="19" t="s">
        <v>28</v>
      </c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s="104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103"/>
      <c r="AN2" s="149" t="s">
        <v>10</v>
      </c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1"/>
    </row>
    <row r="3" spans="1:54" s="108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45" t="s">
        <v>21</v>
      </c>
      <c r="K3" s="145" t="s">
        <v>24</v>
      </c>
      <c r="L3" s="148">
        <v>40985</v>
      </c>
      <c r="M3" s="144"/>
      <c r="N3" s="144">
        <v>41070</v>
      </c>
      <c r="O3" s="144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4">
        <v>41203</v>
      </c>
      <c r="AK3" s="152"/>
      <c r="AL3" s="25" t="s">
        <v>11</v>
      </c>
      <c r="AM3" s="25" t="s">
        <v>18</v>
      </c>
      <c r="AN3" s="105">
        <v>1</v>
      </c>
      <c r="AO3" s="106">
        <v>2</v>
      </c>
      <c r="AP3" s="106">
        <v>3</v>
      </c>
      <c r="AQ3" s="106">
        <v>4</v>
      </c>
      <c r="AR3" s="106">
        <v>5</v>
      </c>
      <c r="AS3" s="106">
        <v>6</v>
      </c>
      <c r="AT3" s="106">
        <v>7</v>
      </c>
      <c r="AU3" s="106">
        <v>8</v>
      </c>
      <c r="AV3" s="106">
        <v>9</v>
      </c>
      <c r="AW3" s="106">
        <v>10</v>
      </c>
      <c r="AX3" s="106">
        <v>11</v>
      </c>
      <c r="AY3" s="106">
        <v>12</v>
      </c>
      <c r="AZ3" s="106">
        <v>13</v>
      </c>
      <c r="BA3" s="107">
        <v>14</v>
      </c>
      <c r="BB3" s="25"/>
    </row>
    <row r="4" spans="1:54" s="113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46"/>
      <c r="K4" s="146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9"/>
      <c r="AN4" s="110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2"/>
      <c r="BB4" s="109"/>
    </row>
    <row r="5" spans="1:54" s="113" customFormat="1" ht="16.5" customHeight="1" thickBot="1">
      <c r="A5" s="80"/>
      <c r="B5" s="28"/>
      <c r="C5" s="29"/>
      <c r="D5" s="30" t="s">
        <v>23</v>
      </c>
      <c r="E5" s="30"/>
      <c r="F5" s="31"/>
      <c r="G5" s="30"/>
      <c r="H5" s="32"/>
      <c r="I5" s="33"/>
      <c r="J5" s="147"/>
      <c r="K5" s="147"/>
      <c r="L5" s="98"/>
      <c r="M5" s="99"/>
      <c r="N5" s="98"/>
      <c r="O5" s="99"/>
      <c r="P5" s="98"/>
      <c r="Q5" s="99"/>
      <c r="R5" s="98"/>
      <c r="S5" s="99"/>
      <c r="T5" s="98"/>
      <c r="U5" s="99"/>
      <c r="V5" s="98"/>
      <c r="W5" s="99"/>
      <c r="X5" s="98"/>
      <c r="Y5" s="99"/>
      <c r="Z5" s="98"/>
      <c r="AA5" s="99"/>
      <c r="AB5" s="98"/>
      <c r="AC5" s="99"/>
      <c r="AD5" s="98"/>
      <c r="AE5" s="99"/>
      <c r="AF5" s="98"/>
      <c r="AG5" s="99"/>
      <c r="AH5" s="100"/>
      <c r="AI5" s="99"/>
      <c r="AJ5" s="98"/>
      <c r="AK5" s="114"/>
      <c r="AL5" s="25"/>
      <c r="AM5" s="109"/>
      <c r="AN5" s="110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2"/>
      <c r="BB5" s="109"/>
    </row>
    <row r="6" spans="1:54" s="97" customFormat="1" ht="24.75" customHeight="1">
      <c r="A6" s="115">
        <v>1</v>
      </c>
      <c r="B6" s="116"/>
      <c r="C6" s="134"/>
      <c r="D6" s="118" t="s">
        <v>200</v>
      </c>
      <c r="E6" s="118" t="s">
        <v>142</v>
      </c>
      <c r="F6" s="141"/>
      <c r="G6" s="138" t="s">
        <v>105</v>
      </c>
      <c r="H6" s="39" t="str">
        <f aca="true" t="shared" si="0" ref="H6:H35">IF(COUNTA(AK6)&gt;0,IF(COUNTA(L6:AK6)&lt;classé,"Non","Oui"),"Non")</f>
        <v>Oui</v>
      </c>
      <c r="I6" s="120">
        <f aca="true" t="shared" si="1" ref="I6:I15">SUM(L6:AK6)-SUM(AN6:BA6)+K6</f>
        <v>262</v>
      </c>
      <c r="J6" s="121"/>
      <c r="K6" s="122">
        <v>12</v>
      </c>
      <c r="L6" s="123">
        <v>50</v>
      </c>
      <c r="M6" s="124">
        <v>17</v>
      </c>
      <c r="N6" s="125">
        <v>50</v>
      </c>
      <c r="O6" s="124">
        <v>50</v>
      </c>
      <c r="P6" s="125"/>
      <c r="Q6" s="126"/>
      <c r="R6" s="127"/>
      <c r="S6" s="124"/>
      <c r="T6" s="127"/>
      <c r="U6" s="126"/>
      <c r="V6" s="127"/>
      <c r="W6" s="124"/>
      <c r="X6" s="127"/>
      <c r="Y6" s="124"/>
      <c r="Z6" s="127"/>
      <c r="AA6" s="126"/>
      <c r="AB6" s="127"/>
      <c r="AC6" s="124"/>
      <c r="AD6" s="125"/>
      <c r="AE6" s="126"/>
      <c r="AF6" s="127"/>
      <c r="AG6" s="124"/>
      <c r="AH6" s="127"/>
      <c r="AI6" s="124"/>
      <c r="AJ6" s="126">
        <v>50</v>
      </c>
      <c r="AK6" s="128">
        <v>50</v>
      </c>
      <c r="AL6" s="4">
        <f aca="true" t="shared" si="2" ref="AL6:AL35">MAX(L6:AK6)</f>
        <v>50</v>
      </c>
      <c r="AM6" s="5">
        <f aca="true" t="shared" si="3" ref="AM6:AM24">COUNTA(L6:AK6)</f>
        <v>6</v>
      </c>
      <c r="AN6" s="94">
        <f aca="true" t="shared" si="4" ref="AN6:BA15">IF($AM6&gt;Nbcourse+AN$3-1-$J6,LARGE($L6:$AK6,Nbcourse+AN$3-$J6),0)</f>
        <v>17</v>
      </c>
      <c r="AO6" s="4">
        <f t="shared" si="4"/>
        <v>0</v>
      </c>
      <c r="AP6" s="4">
        <f t="shared" si="4"/>
        <v>0</v>
      </c>
      <c r="AQ6" s="4">
        <f t="shared" si="4"/>
        <v>0</v>
      </c>
      <c r="AR6" s="4">
        <f t="shared" si="4"/>
        <v>0</v>
      </c>
      <c r="AS6" s="4">
        <f t="shared" si="4"/>
        <v>0</v>
      </c>
      <c r="AT6" s="4">
        <f t="shared" si="4"/>
        <v>0</v>
      </c>
      <c r="AU6" s="4">
        <f t="shared" si="4"/>
        <v>0</v>
      </c>
      <c r="AV6" s="4">
        <f t="shared" si="4"/>
        <v>0</v>
      </c>
      <c r="AW6" s="4">
        <f t="shared" si="4"/>
        <v>0</v>
      </c>
      <c r="AX6" s="4">
        <f t="shared" si="4"/>
        <v>0</v>
      </c>
      <c r="AY6" s="4">
        <f t="shared" si="4"/>
        <v>0</v>
      </c>
      <c r="AZ6" s="4">
        <f t="shared" si="4"/>
        <v>0</v>
      </c>
      <c r="BA6" s="95">
        <f t="shared" si="4"/>
        <v>0</v>
      </c>
      <c r="BB6" s="96"/>
    </row>
    <row r="7" spans="1:54" s="97" customFormat="1" ht="24.75" customHeight="1">
      <c r="A7" s="39">
        <f aca="true" t="shared" si="5" ref="A7:A35">A6+1</f>
        <v>2</v>
      </c>
      <c r="B7" s="51"/>
      <c r="C7" s="56"/>
      <c r="D7" s="57" t="s">
        <v>205</v>
      </c>
      <c r="E7" s="57" t="s">
        <v>206</v>
      </c>
      <c r="F7" s="58"/>
      <c r="G7" s="57" t="s">
        <v>60</v>
      </c>
      <c r="H7" s="39" t="str">
        <f t="shared" si="0"/>
        <v>Oui</v>
      </c>
      <c r="I7" s="14">
        <f t="shared" si="1"/>
        <v>156</v>
      </c>
      <c r="J7" s="122"/>
      <c r="K7" s="122">
        <f aca="true" t="shared" si="6" ref="K7:K35">COUNTIF(L$5:AK$5,$D7)*4</f>
        <v>0</v>
      </c>
      <c r="L7" s="15">
        <v>26</v>
      </c>
      <c r="M7" s="16">
        <v>40</v>
      </c>
      <c r="N7" s="54">
        <v>32</v>
      </c>
      <c r="O7" s="16">
        <v>26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>
        <v>19</v>
      </c>
      <c r="AK7" s="82">
        <v>32</v>
      </c>
      <c r="AL7" s="4">
        <f t="shared" si="2"/>
        <v>40</v>
      </c>
      <c r="AM7" s="5">
        <f t="shared" si="3"/>
        <v>6</v>
      </c>
      <c r="AN7" s="94">
        <f t="shared" si="4"/>
        <v>19</v>
      </c>
      <c r="AO7" s="4">
        <f t="shared" si="4"/>
        <v>0</v>
      </c>
      <c r="AP7" s="4">
        <f t="shared" si="4"/>
        <v>0</v>
      </c>
      <c r="AQ7" s="4">
        <f t="shared" si="4"/>
        <v>0</v>
      </c>
      <c r="AR7" s="4">
        <f t="shared" si="4"/>
        <v>0</v>
      </c>
      <c r="AS7" s="4">
        <f t="shared" si="4"/>
        <v>0</v>
      </c>
      <c r="AT7" s="4">
        <f t="shared" si="4"/>
        <v>0</v>
      </c>
      <c r="AU7" s="4">
        <f t="shared" si="4"/>
        <v>0</v>
      </c>
      <c r="AV7" s="4">
        <f t="shared" si="4"/>
        <v>0</v>
      </c>
      <c r="AW7" s="4">
        <f t="shared" si="4"/>
        <v>0</v>
      </c>
      <c r="AX7" s="4">
        <f t="shared" si="4"/>
        <v>0</v>
      </c>
      <c r="AY7" s="4">
        <f t="shared" si="4"/>
        <v>0</v>
      </c>
      <c r="AZ7" s="4">
        <f t="shared" si="4"/>
        <v>0</v>
      </c>
      <c r="BA7" s="95">
        <f t="shared" si="4"/>
        <v>0</v>
      </c>
      <c r="BB7" s="96"/>
    </row>
    <row r="8" spans="1:54" s="97" customFormat="1" ht="24.75" customHeight="1">
      <c r="A8" s="39">
        <f aca="true" t="shared" si="7" ref="A8:A13">A7+1</f>
        <v>3</v>
      </c>
      <c r="B8" s="51"/>
      <c r="C8" s="56"/>
      <c r="D8" s="57" t="s">
        <v>207</v>
      </c>
      <c r="E8" s="57" t="s">
        <v>208</v>
      </c>
      <c r="F8" s="58"/>
      <c r="G8" s="57" t="s">
        <v>60</v>
      </c>
      <c r="H8" s="39" t="str">
        <f t="shared" si="0"/>
        <v>Oui</v>
      </c>
      <c r="I8" s="14">
        <f t="shared" si="1"/>
        <v>118</v>
      </c>
      <c r="J8" s="122"/>
      <c r="K8" s="122">
        <f t="shared" si="6"/>
        <v>0</v>
      </c>
      <c r="L8" s="15">
        <v>22</v>
      </c>
      <c r="M8" s="16">
        <v>20</v>
      </c>
      <c r="N8" s="54">
        <v>22</v>
      </c>
      <c r="O8" s="16">
        <v>22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26</v>
      </c>
      <c r="AK8" s="82">
        <v>26</v>
      </c>
      <c r="AL8" s="4">
        <f t="shared" si="2"/>
        <v>26</v>
      </c>
      <c r="AM8" s="5">
        <f t="shared" si="3"/>
        <v>6</v>
      </c>
      <c r="AN8" s="94">
        <f t="shared" si="4"/>
        <v>20</v>
      </c>
      <c r="AO8" s="4">
        <f t="shared" si="4"/>
        <v>0</v>
      </c>
      <c r="AP8" s="4">
        <f t="shared" si="4"/>
        <v>0</v>
      </c>
      <c r="AQ8" s="4">
        <f t="shared" si="4"/>
        <v>0</v>
      </c>
      <c r="AR8" s="4">
        <f t="shared" si="4"/>
        <v>0</v>
      </c>
      <c r="AS8" s="4">
        <f t="shared" si="4"/>
        <v>0</v>
      </c>
      <c r="AT8" s="4">
        <f t="shared" si="4"/>
        <v>0</v>
      </c>
      <c r="AU8" s="4">
        <f t="shared" si="4"/>
        <v>0</v>
      </c>
      <c r="AV8" s="4">
        <f t="shared" si="4"/>
        <v>0</v>
      </c>
      <c r="AW8" s="4">
        <f t="shared" si="4"/>
        <v>0</v>
      </c>
      <c r="AX8" s="4">
        <f t="shared" si="4"/>
        <v>0</v>
      </c>
      <c r="AY8" s="4">
        <f t="shared" si="4"/>
        <v>0</v>
      </c>
      <c r="AZ8" s="4">
        <f t="shared" si="4"/>
        <v>0</v>
      </c>
      <c r="BA8" s="95">
        <f t="shared" si="4"/>
        <v>0</v>
      </c>
      <c r="BB8" s="96"/>
    </row>
    <row r="9" spans="1:54" s="97" customFormat="1" ht="24.75" customHeight="1">
      <c r="A9" s="39">
        <f t="shared" si="7"/>
        <v>4</v>
      </c>
      <c r="B9" s="51"/>
      <c r="C9" s="56"/>
      <c r="D9" s="57" t="s">
        <v>214</v>
      </c>
      <c r="E9" s="57" t="s">
        <v>215</v>
      </c>
      <c r="F9" s="58"/>
      <c r="G9" s="57" t="s">
        <v>54</v>
      </c>
      <c r="H9" s="39" t="str">
        <f t="shared" si="0"/>
        <v>Oui</v>
      </c>
      <c r="I9" s="14">
        <f t="shared" si="1"/>
        <v>110</v>
      </c>
      <c r="J9" s="122"/>
      <c r="K9" s="122">
        <f t="shared" si="6"/>
        <v>0</v>
      </c>
      <c r="L9" s="15">
        <v>16</v>
      </c>
      <c r="M9" s="16">
        <v>26</v>
      </c>
      <c r="N9" s="54">
        <v>20</v>
      </c>
      <c r="O9" s="16">
        <v>20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>
        <v>22</v>
      </c>
      <c r="AK9" s="82">
        <v>22</v>
      </c>
      <c r="AL9" s="4">
        <f t="shared" si="2"/>
        <v>26</v>
      </c>
      <c r="AM9" s="5">
        <f t="shared" si="3"/>
        <v>6</v>
      </c>
      <c r="AN9" s="94">
        <f t="shared" si="4"/>
        <v>16</v>
      </c>
      <c r="AO9" s="4">
        <f t="shared" si="4"/>
        <v>0</v>
      </c>
      <c r="AP9" s="4">
        <f t="shared" si="4"/>
        <v>0</v>
      </c>
      <c r="AQ9" s="4">
        <f t="shared" si="4"/>
        <v>0</v>
      </c>
      <c r="AR9" s="4">
        <f t="shared" si="4"/>
        <v>0</v>
      </c>
      <c r="AS9" s="4">
        <f t="shared" si="4"/>
        <v>0</v>
      </c>
      <c r="AT9" s="4">
        <f t="shared" si="4"/>
        <v>0</v>
      </c>
      <c r="AU9" s="4">
        <f t="shared" si="4"/>
        <v>0</v>
      </c>
      <c r="AV9" s="4">
        <f t="shared" si="4"/>
        <v>0</v>
      </c>
      <c r="AW9" s="4">
        <f t="shared" si="4"/>
        <v>0</v>
      </c>
      <c r="AX9" s="4">
        <f t="shared" si="4"/>
        <v>0</v>
      </c>
      <c r="AY9" s="4">
        <f t="shared" si="4"/>
        <v>0</v>
      </c>
      <c r="AZ9" s="4">
        <f t="shared" si="4"/>
        <v>0</v>
      </c>
      <c r="BA9" s="95">
        <f t="shared" si="4"/>
        <v>0</v>
      </c>
      <c r="BB9" s="96"/>
    </row>
    <row r="10" spans="1:54" s="97" customFormat="1" ht="24.75" customHeight="1">
      <c r="A10" s="39">
        <f t="shared" si="7"/>
        <v>5</v>
      </c>
      <c r="B10" s="51"/>
      <c r="C10" s="52"/>
      <c r="D10" s="57" t="s">
        <v>200</v>
      </c>
      <c r="E10" s="57" t="s">
        <v>201</v>
      </c>
      <c r="F10" s="53"/>
      <c r="G10" s="8" t="s">
        <v>105</v>
      </c>
      <c r="H10" s="39" t="str">
        <f t="shared" si="0"/>
        <v>Oui</v>
      </c>
      <c r="I10" s="14">
        <f t="shared" si="1"/>
        <v>91</v>
      </c>
      <c r="J10" s="122"/>
      <c r="K10" s="122">
        <f t="shared" si="6"/>
        <v>0</v>
      </c>
      <c r="L10" s="15">
        <v>40</v>
      </c>
      <c r="M10" s="16">
        <v>22</v>
      </c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>
        <v>9</v>
      </c>
      <c r="AK10" s="82">
        <v>20</v>
      </c>
      <c r="AL10" s="4">
        <f t="shared" si="2"/>
        <v>40</v>
      </c>
      <c r="AM10" s="5">
        <f t="shared" si="3"/>
        <v>4</v>
      </c>
      <c r="AN10" s="94">
        <f t="shared" si="4"/>
        <v>0</v>
      </c>
      <c r="AO10" s="4">
        <f t="shared" si="4"/>
        <v>0</v>
      </c>
      <c r="AP10" s="4">
        <f t="shared" si="4"/>
        <v>0</v>
      </c>
      <c r="AQ10" s="4">
        <f t="shared" si="4"/>
        <v>0</v>
      </c>
      <c r="AR10" s="4">
        <f t="shared" si="4"/>
        <v>0</v>
      </c>
      <c r="AS10" s="4">
        <f t="shared" si="4"/>
        <v>0</v>
      </c>
      <c r="AT10" s="4">
        <f t="shared" si="4"/>
        <v>0</v>
      </c>
      <c r="AU10" s="4">
        <f t="shared" si="4"/>
        <v>0</v>
      </c>
      <c r="AV10" s="4">
        <f t="shared" si="4"/>
        <v>0</v>
      </c>
      <c r="AW10" s="4">
        <f t="shared" si="4"/>
        <v>0</v>
      </c>
      <c r="AX10" s="4">
        <f t="shared" si="4"/>
        <v>0</v>
      </c>
      <c r="AY10" s="4">
        <f t="shared" si="4"/>
        <v>0</v>
      </c>
      <c r="AZ10" s="4">
        <f t="shared" si="4"/>
        <v>0</v>
      </c>
      <c r="BA10" s="95">
        <f t="shared" si="4"/>
        <v>0</v>
      </c>
      <c r="BB10" s="96"/>
    </row>
    <row r="11" spans="1:54" s="97" customFormat="1" ht="24.75" customHeight="1">
      <c r="A11" s="39">
        <f t="shared" si="7"/>
        <v>6</v>
      </c>
      <c r="B11" s="51"/>
      <c r="C11" s="52"/>
      <c r="D11" s="57" t="s">
        <v>350</v>
      </c>
      <c r="E11" s="57" t="s">
        <v>351</v>
      </c>
      <c r="F11" s="58"/>
      <c r="G11" s="57" t="s">
        <v>60</v>
      </c>
      <c r="H11" s="39" t="str">
        <f t="shared" si="0"/>
        <v>Oui</v>
      </c>
      <c r="I11" s="14">
        <f t="shared" si="1"/>
        <v>80</v>
      </c>
      <c r="J11" s="122">
        <v>2</v>
      </c>
      <c r="K11" s="122">
        <f t="shared" si="6"/>
        <v>0</v>
      </c>
      <c r="L11" s="15"/>
      <c r="M11" s="16"/>
      <c r="N11" s="54">
        <v>40</v>
      </c>
      <c r="O11" s="16">
        <v>40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>
        <v>0</v>
      </c>
      <c r="AK11" s="82">
        <v>0</v>
      </c>
      <c r="AL11" s="4">
        <f t="shared" si="2"/>
        <v>40</v>
      </c>
      <c r="AM11" s="5">
        <f t="shared" si="3"/>
        <v>4</v>
      </c>
      <c r="AN11" s="94">
        <f t="shared" si="4"/>
        <v>0</v>
      </c>
      <c r="AO11" s="4">
        <f t="shared" si="4"/>
        <v>0</v>
      </c>
      <c r="AP11" s="4">
        <f t="shared" si="4"/>
        <v>0</v>
      </c>
      <c r="AQ11" s="4">
        <f t="shared" si="4"/>
        <v>0</v>
      </c>
      <c r="AR11" s="4">
        <f t="shared" si="4"/>
        <v>0</v>
      </c>
      <c r="AS11" s="4">
        <f t="shared" si="4"/>
        <v>0</v>
      </c>
      <c r="AT11" s="4">
        <f t="shared" si="4"/>
        <v>0</v>
      </c>
      <c r="AU11" s="4">
        <f t="shared" si="4"/>
        <v>0</v>
      </c>
      <c r="AV11" s="4">
        <f t="shared" si="4"/>
        <v>0</v>
      </c>
      <c r="AW11" s="4">
        <f t="shared" si="4"/>
        <v>0</v>
      </c>
      <c r="AX11" s="4">
        <f t="shared" si="4"/>
        <v>0</v>
      </c>
      <c r="AY11" s="4">
        <f t="shared" si="4"/>
        <v>0</v>
      </c>
      <c r="AZ11" s="4">
        <f t="shared" si="4"/>
        <v>0</v>
      </c>
      <c r="BA11" s="95">
        <f t="shared" si="4"/>
        <v>0</v>
      </c>
      <c r="BB11" s="96"/>
    </row>
    <row r="12" spans="1:54" s="97" customFormat="1" ht="24.75" customHeight="1">
      <c r="A12" s="39">
        <f t="shared" si="7"/>
        <v>7</v>
      </c>
      <c r="B12" s="51"/>
      <c r="C12" s="56"/>
      <c r="D12" s="57" t="s">
        <v>347</v>
      </c>
      <c r="E12" s="57" t="s">
        <v>356</v>
      </c>
      <c r="F12" s="58"/>
      <c r="G12" s="140" t="s">
        <v>60</v>
      </c>
      <c r="H12" s="39" t="str">
        <f t="shared" si="0"/>
        <v>Oui</v>
      </c>
      <c r="I12" s="14">
        <f t="shared" si="1"/>
        <v>62</v>
      </c>
      <c r="J12" s="122"/>
      <c r="K12" s="122">
        <f t="shared" si="6"/>
        <v>0</v>
      </c>
      <c r="L12" s="15"/>
      <c r="M12" s="16"/>
      <c r="N12" s="54">
        <v>17</v>
      </c>
      <c r="O12" s="16">
        <v>17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>
        <v>14</v>
      </c>
      <c r="AK12" s="82">
        <v>14</v>
      </c>
      <c r="AL12" s="4">
        <f t="shared" si="2"/>
        <v>17</v>
      </c>
      <c r="AM12" s="5">
        <f t="shared" si="3"/>
        <v>4</v>
      </c>
      <c r="AN12" s="94">
        <f t="shared" si="4"/>
        <v>0</v>
      </c>
      <c r="AO12" s="4">
        <f t="shared" si="4"/>
        <v>0</v>
      </c>
      <c r="AP12" s="4">
        <f t="shared" si="4"/>
        <v>0</v>
      </c>
      <c r="AQ12" s="4">
        <f t="shared" si="4"/>
        <v>0</v>
      </c>
      <c r="AR12" s="4">
        <f t="shared" si="4"/>
        <v>0</v>
      </c>
      <c r="AS12" s="4">
        <f t="shared" si="4"/>
        <v>0</v>
      </c>
      <c r="AT12" s="4">
        <f t="shared" si="4"/>
        <v>0</v>
      </c>
      <c r="AU12" s="4">
        <f t="shared" si="4"/>
        <v>0</v>
      </c>
      <c r="AV12" s="4">
        <f t="shared" si="4"/>
        <v>0</v>
      </c>
      <c r="AW12" s="4">
        <f t="shared" si="4"/>
        <v>0</v>
      </c>
      <c r="AX12" s="4">
        <f t="shared" si="4"/>
        <v>0</v>
      </c>
      <c r="AY12" s="4">
        <f t="shared" si="4"/>
        <v>0</v>
      </c>
      <c r="AZ12" s="4">
        <f t="shared" si="4"/>
        <v>0</v>
      </c>
      <c r="BA12" s="95">
        <f t="shared" si="4"/>
        <v>0</v>
      </c>
      <c r="BB12" s="96"/>
    </row>
    <row r="13" spans="1:54" s="97" customFormat="1" ht="24.75" customHeight="1">
      <c r="A13" s="39">
        <f t="shared" si="7"/>
        <v>8</v>
      </c>
      <c r="B13" s="51"/>
      <c r="C13" s="56"/>
      <c r="D13" s="8" t="s">
        <v>210</v>
      </c>
      <c r="E13" s="8" t="s">
        <v>211</v>
      </c>
      <c r="F13" s="58"/>
      <c r="G13" s="57" t="s">
        <v>105</v>
      </c>
      <c r="H13" s="39" t="str">
        <f t="shared" si="0"/>
        <v>Oui</v>
      </c>
      <c r="I13" s="14">
        <f t="shared" si="1"/>
        <v>61</v>
      </c>
      <c r="J13" s="122"/>
      <c r="K13" s="122">
        <f t="shared" si="6"/>
        <v>0</v>
      </c>
      <c r="L13" s="15">
        <v>18</v>
      </c>
      <c r="M13" s="16">
        <v>18</v>
      </c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>
        <v>15</v>
      </c>
      <c r="AK13" s="82">
        <v>10</v>
      </c>
      <c r="AL13" s="4">
        <f t="shared" si="2"/>
        <v>18</v>
      </c>
      <c r="AM13" s="5">
        <f t="shared" si="3"/>
        <v>4</v>
      </c>
      <c r="AN13" s="94">
        <f t="shared" si="4"/>
        <v>0</v>
      </c>
      <c r="AO13" s="4">
        <f t="shared" si="4"/>
        <v>0</v>
      </c>
      <c r="AP13" s="4">
        <f t="shared" si="4"/>
        <v>0</v>
      </c>
      <c r="AQ13" s="4">
        <f t="shared" si="4"/>
        <v>0</v>
      </c>
      <c r="AR13" s="4">
        <f t="shared" si="4"/>
        <v>0</v>
      </c>
      <c r="AS13" s="4">
        <f t="shared" si="4"/>
        <v>0</v>
      </c>
      <c r="AT13" s="4">
        <f t="shared" si="4"/>
        <v>0</v>
      </c>
      <c r="AU13" s="4">
        <f t="shared" si="4"/>
        <v>0</v>
      </c>
      <c r="AV13" s="4">
        <f t="shared" si="4"/>
        <v>0</v>
      </c>
      <c r="AW13" s="4">
        <f t="shared" si="4"/>
        <v>0</v>
      </c>
      <c r="AX13" s="4">
        <f t="shared" si="4"/>
        <v>0</v>
      </c>
      <c r="AY13" s="4">
        <f t="shared" si="4"/>
        <v>0</v>
      </c>
      <c r="AZ13" s="4">
        <f t="shared" si="4"/>
        <v>0</v>
      </c>
      <c r="BA13" s="95">
        <f t="shared" si="4"/>
        <v>0</v>
      </c>
      <c r="BB13" s="96"/>
    </row>
    <row r="14" spans="1:54" s="97" customFormat="1" ht="24.75" customHeight="1">
      <c r="A14" s="39">
        <f t="shared" si="5"/>
        <v>9</v>
      </c>
      <c r="B14" s="51"/>
      <c r="C14" s="52"/>
      <c r="D14" s="8" t="s">
        <v>43</v>
      </c>
      <c r="E14" s="8" t="s">
        <v>128</v>
      </c>
      <c r="F14" s="58"/>
      <c r="G14" s="57" t="s">
        <v>45</v>
      </c>
      <c r="H14" s="39" t="str">
        <f t="shared" si="0"/>
        <v>Non</v>
      </c>
      <c r="I14" s="14">
        <f t="shared" si="1"/>
        <v>72</v>
      </c>
      <c r="J14" s="122"/>
      <c r="K14" s="122">
        <f t="shared" si="6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>
        <v>32</v>
      </c>
      <c r="AK14" s="82">
        <v>40</v>
      </c>
      <c r="AL14" s="4">
        <f t="shared" si="2"/>
        <v>40</v>
      </c>
      <c r="AM14" s="5">
        <f t="shared" si="3"/>
        <v>2</v>
      </c>
      <c r="AN14" s="94">
        <f t="shared" si="4"/>
        <v>0</v>
      </c>
      <c r="AO14" s="4">
        <f t="shared" si="4"/>
        <v>0</v>
      </c>
      <c r="AP14" s="4">
        <f t="shared" si="4"/>
        <v>0</v>
      </c>
      <c r="AQ14" s="4">
        <f t="shared" si="4"/>
        <v>0</v>
      </c>
      <c r="AR14" s="4">
        <f t="shared" si="4"/>
        <v>0</v>
      </c>
      <c r="AS14" s="4">
        <f t="shared" si="4"/>
        <v>0</v>
      </c>
      <c r="AT14" s="4">
        <f t="shared" si="4"/>
        <v>0</v>
      </c>
      <c r="AU14" s="4">
        <f t="shared" si="4"/>
        <v>0</v>
      </c>
      <c r="AV14" s="4">
        <f t="shared" si="4"/>
        <v>0</v>
      </c>
      <c r="AW14" s="4">
        <f t="shared" si="4"/>
        <v>0</v>
      </c>
      <c r="AX14" s="4">
        <f t="shared" si="4"/>
        <v>0</v>
      </c>
      <c r="AY14" s="4">
        <f t="shared" si="4"/>
        <v>0</v>
      </c>
      <c r="AZ14" s="4">
        <f t="shared" si="4"/>
        <v>0</v>
      </c>
      <c r="BA14" s="95">
        <f t="shared" si="4"/>
        <v>0</v>
      </c>
      <c r="BB14" s="96"/>
    </row>
    <row r="15" spans="1:54" s="97" customFormat="1" ht="24.75" customHeight="1">
      <c r="A15" s="39">
        <f t="shared" si="5"/>
        <v>10</v>
      </c>
      <c r="B15" s="51"/>
      <c r="C15" s="56"/>
      <c r="D15" s="57" t="s">
        <v>212</v>
      </c>
      <c r="E15" s="57" t="s">
        <v>213</v>
      </c>
      <c r="F15" s="58"/>
      <c r="G15" s="57" t="s">
        <v>54</v>
      </c>
      <c r="H15" s="39" t="str">
        <f t="shared" si="0"/>
        <v>Non</v>
      </c>
      <c r="I15" s="14">
        <f t="shared" si="1"/>
        <v>70</v>
      </c>
      <c r="J15" s="122"/>
      <c r="K15" s="122">
        <f t="shared" si="6"/>
        <v>0</v>
      </c>
      <c r="L15" s="15">
        <v>17</v>
      </c>
      <c r="M15" s="16">
        <v>16</v>
      </c>
      <c r="N15" s="54">
        <v>18</v>
      </c>
      <c r="O15" s="16">
        <v>19</v>
      </c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2"/>
        <v>19</v>
      </c>
      <c r="AM15" s="5">
        <f t="shared" si="3"/>
        <v>4</v>
      </c>
      <c r="AN15" s="94">
        <f t="shared" si="4"/>
        <v>0</v>
      </c>
      <c r="AO15" s="4">
        <f t="shared" si="4"/>
        <v>0</v>
      </c>
      <c r="AP15" s="4">
        <f t="shared" si="4"/>
        <v>0</v>
      </c>
      <c r="AQ15" s="4">
        <f t="shared" si="4"/>
        <v>0</v>
      </c>
      <c r="AR15" s="4">
        <f t="shared" si="4"/>
        <v>0</v>
      </c>
      <c r="AS15" s="4">
        <f t="shared" si="4"/>
        <v>0</v>
      </c>
      <c r="AT15" s="4">
        <f t="shared" si="4"/>
        <v>0</v>
      </c>
      <c r="AU15" s="4">
        <f t="shared" si="4"/>
        <v>0</v>
      </c>
      <c r="AV15" s="4">
        <f t="shared" si="4"/>
        <v>0</v>
      </c>
      <c r="AW15" s="4">
        <f t="shared" si="4"/>
        <v>0</v>
      </c>
      <c r="AX15" s="4">
        <f t="shared" si="4"/>
        <v>0</v>
      </c>
      <c r="AY15" s="4">
        <f t="shared" si="4"/>
        <v>0</v>
      </c>
      <c r="AZ15" s="4">
        <f t="shared" si="4"/>
        <v>0</v>
      </c>
      <c r="BA15" s="95">
        <f t="shared" si="4"/>
        <v>0</v>
      </c>
      <c r="BB15" s="96"/>
    </row>
    <row r="16" spans="1:54" s="97" customFormat="1" ht="24.75" customHeight="1">
      <c r="A16" s="62">
        <f t="shared" si="5"/>
        <v>11</v>
      </c>
      <c r="B16" s="61"/>
      <c r="C16" s="71"/>
      <c r="D16" s="68" t="s">
        <v>202</v>
      </c>
      <c r="E16" s="68" t="s">
        <v>203</v>
      </c>
      <c r="F16" s="69"/>
      <c r="G16" s="68" t="s">
        <v>204</v>
      </c>
      <c r="H16" s="39" t="str">
        <f t="shared" si="0"/>
        <v>Non</v>
      </c>
      <c r="I16" s="63">
        <v>64</v>
      </c>
      <c r="J16" s="129"/>
      <c r="K16" s="122">
        <f t="shared" si="6"/>
        <v>0</v>
      </c>
      <c r="L16" s="70">
        <v>32</v>
      </c>
      <c r="M16" s="64">
        <v>50</v>
      </c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2"/>
        <v>50</v>
      </c>
      <c r="AM16" s="5">
        <f t="shared" si="3"/>
        <v>2</v>
      </c>
      <c r="AN16" s="94">
        <f aca="true" t="shared" si="8" ref="AN16:BA33">IF($AM16&gt;Nbcourse+AN$3-1-$J16,LARGE($L16:$AK16,Nbcourse+AN$3-$J16),0)</f>
        <v>0</v>
      </c>
      <c r="AO16" s="4">
        <f t="shared" si="8"/>
        <v>0</v>
      </c>
      <c r="AP16" s="4">
        <f t="shared" si="8"/>
        <v>0</v>
      </c>
      <c r="AQ16" s="4">
        <f t="shared" si="8"/>
        <v>0</v>
      </c>
      <c r="AR16" s="4">
        <f t="shared" si="8"/>
        <v>0</v>
      </c>
      <c r="AS16" s="4">
        <f t="shared" si="8"/>
        <v>0</v>
      </c>
      <c r="AT16" s="4">
        <f t="shared" si="8"/>
        <v>0</v>
      </c>
      <c r="AU16" s="4">
        <f t="shared" si="8"/>
        <v>0</v>
      </c>
      <c r="AV16" s="4">
        <f t="shared" si="8"/>
        <v>0</v>
      </c>
      <c r="AW16" s="4">
        <f t="shared" si="8"/>
        <v>0</v>
      </c>
      <c r="AX16" s="4">
        <f t="shared" si="8"/>
        <v>0</v>
      </c>
      <c r="AY16" s="4">
        <f t="shared" si="8"/>
        <v>0</v>
      </c>
      <c r="AZ16" s="4">
        <f t="shared" si="8"/>
        <v>0</v>
      </c>
      <c r="BA16" s="95">
        <f t="shared" si="8"/>
        <v>0</v>
      </c>
      <c r="BB16" s="96"/>
    </row>
    <row r="17" spans="1:54" s="97" customFormat="1" ht="24.75" customHeight="1">
      <c r="A17" s="39">
        <f t="shared" si="5"/>
        <v>12</v>
      </c>
      <c r="B17" s="51"/>
      <c r="C17" s="56"/>
      <c r="D17" s="57" t="s">
        <v>106</v>
      </c>
      <c r="E17" s="57" t="s">
        <v>132</v>
      </c>
      <c r="F17" s="58"/>
      <c r="G17" s="57" t="s">
        <v>36</v>
      </c>
      <c r="H17" s="39" t="str">
        <f t="shared" si="0"/>
        <v>Non</v>
      </c>
      <c r="I17" s="14">
        <f aca="true" t="shared" si="9" ref="I17:I35">SUM(L17:AK17)-SUM(AN17:BA17)+K17</f>
        <v>52</v>
      </c>
      <c r="J17" s="122"/>
      <c r="K17" s="122">
        <f t="shared" si="6"/>
        <v>0</v>
      </c>
      <c r="L17" s="15">
        <v>20</v>
      </c>
      <c r="M17" s="16">
        <v>32</v>
      </c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2"/>
        <v>32</v>
      </c>
      <c r="AM17" s="5">
        <f t="shared" si="3"/>
        <v>2</v>
      </c>
      <c r="AN17" s="94">
        <f t="shared" si="8"/>
        <v>0</v>
      </c>
      <c r="AO17" s="4">
        <f t="shared" si="8"/>
        <v>0</v>
      </c>
      <c r="AP17" s="4">
        <f t="shared" si="8"/>
        <v>0</v>
      </c>
      <c r="AQ17" s="4">
        <f t="shared" si="8"/>
        <v>0</v>
      </c>
      <c r="AR17" s="4">
        <f t="shared" si="8"/>
        <v>0</v>
      </c>
      <c r="AS17" s="4">
        <f t="shared" si="8"/>
        <v>0</v>
      </c>
      <c r="AT17" s="4">
        <f t="shared" si="8"/>
        <v>0</v>
      </c>
      <c r="AU17" s="4">
        <f t="shared" si="8"/>
        <v>0</v>
      </c>
      <c r="AV17" s="4">
        <f t="shared" si="8"/>
        <v>0</v>
      </c>
      <c r="AW17" s="4">
        <f t="shared" si="8"/>
        <v>0</v>
      </c>
      <c r="AX17" s="4">
        <f t="shared" si="8"/>
        <v>0</v>
      </c>
      <c r="AY17" s="4">
        <f t="shared" si="8"/>
        <v>0</v>
      </c>
      <c r="AZ17" s="4">
        <f t="shared" si="8"/>
        <v>0</v>
      </c>
      <c r="BA17" s="95">
        <f t="shared" si="8"/>
        <v>0</v>
      </c>
      <c r="BB17" s="96"/>
    </row>
    <row r="18" spans="1:54" s="97" customFormat="1" ht="24.75" customHeight="1">
      <c r="A18" s="39">
        <f t="shared" si="5"/>
        <v>13</v>
      </c>
      <c r="B18" s="51"/>
      <c r="C18" s="56"/>
      <c r="D18" s="57" t="s">
        <v>352</v>
      </c>
      <c r="E18" s="57" t="s">
        <v>353</v>
      </c>
      <c r="F18" s="58"/>
      <c r="G18" s="57" t="s">
        <v>60</v>
      </c>
      <c r="H18" s="39" t="str">
        <f t="shared" si="0"/>
        <v>Non</v>
      </c>
      <c r="I18" s="14">
        <f t="shared" si="9"/>
        <v>51</v>
      </c>
      <c r="J18" s="122"/>
      <c r="K18" s="122">
        <f t="shared" si="6"/>
        <v>0</v>
      </c>
      <c r="L18" s="15"/>
      <c r="M18" s="16"/>
      <c r="N18" s="54">
        <v>19</v>
      </c>
      <c r="O18" s="16">
        <v>32</v>
      </c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2"/>
        <v>32</v>
      </c>
      <c r="AM18" s="5">
        <f t="shared" si="3"/>
        <v>2</v>
      </c>
      <c r="AN18" s="94">
        <f t="shared" si="8"/>
        <v>0</v>
      </c>
      <c r="AO18" s="4">
        <f t="shared" si="8"/>
        <v>0</v>
      </c>
      <c r="AP18" s="4">
        <f t="shared" si="8"/>
        <v>0</v>
      </c>
      <c r="AQ18" s="4">
        <f t="shared" si="8"/>
        <v>0</v>
      </c>
      <c r="AR18" s="4">
        <f t="shared" si="8"/>
        <v>0</v>
      </c>
      <c r="AS18" s="4">
        <f t="shared" si="8"/>
        <v>0</v>
      </c>
      <c r="AT18" s="4">
        <f t="shared" si="8"/>
        <v>0</v>
      </c>
      <c r="AU18" s="4">
        <f t="shared" si="8"/>
        <v>0</v>
      </c>
      <c r="AV18" s="4">
        <f t="shared" si="8"/>
        <v>0</v>
      </c>
      <c r="AW18" s="4">
        <f t="shared" si="8"/>
        <v>0</v>
      </c>
      <c r="AX18" s="4">
        <f t="shared" si="8"/>
        <v>0</v>
      </c>
      <c r="AY18" s="4">
        <f t="shared" si="8"/>
        <v>0</v>
      </c>
      <c r="AZ18" s="4">
        <f t="shared" si="8"/>
        <v>0</v>
      </c>
      <c r="BA18" s="95">
        <f t="shared" si="8"/>
        <v>0</v>
      </c>
      <c r="BB18" s="96"/>
    </row>
    <row r="19" spans="1:54" s="97" customFormat="1" ht="24.75" customHeight="1">
      <c r="A19" s="39">
        <f t="shared" si="5"/>
        <v>14</v>
      </c>
      <c r="B19" s="51"/>
      <c r="C19" s="52"/>
      <c r="D19" s="57" t="s">
        <v>354</v>
      </c>
      <c r="E19" s="57" t="s">
        <v>355</v>
      </c>
      <c r="F19" s="58"/>
      <c r="G19" s="57" t="s">
        <v>105</v>
      </c>
      <c r="H19" s="39" t="str">
        <f t="shared" si="0"/>
        <v>Non</v>
      </c>
      <c r="I19" s="14">
        <f t="shared" si="9"/>
        <v>44</v>
      </c>
      <c r="J19" s="122"/>
      <c r="K19" s="122">
        <f t="shared" si="6"/>
        <v>0</v>
      </c>
      <c r="L19" s="15"/>
      <c r="M19" s="16"/>
      <c r="N19" s="54">
        <v>26</v>
      </c>
      <c r="O19" s="16">
        <v>18</v>
      </c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2"/>
        <v>26</v>
      </c>
      <c r="AM19" s="5">
        <f t="shared" si="3"/>
        <v>2</v>
      </c>
      <c r="AN19" s="94">
        <f t="shared" si="8"/>
        <v>0</v>
      </c>
      <c r="AO19" s="4">
        <f t="shared" si="8"/>
        <v>0</v>
      </c>
      <c r="AP19" s="4">
        <f t="shared" si="8"/>
        <v>0</v>
      </c>
      <c r="AQ19" s="4">
        <f t="shared" si="8"/>
        <v>0</v>
      </c>
      <c r="AR19" s="4">
        <f t="shared" si="8"/>
        <v>0</v>
      </c>
      <c r="AS19" s="4">
        <f t="shared" si="8"/>
        <v>0</v>
      </c>
      <c r="AT19" s="4">
        <f t="shared" si="8"/>
        <v>0</v>
      </c>
      <c r="AU19" s="4">
        <f t="shared" si="8"/>
        <v>0</v>
      </c>
      <c r="AV19" s="4">
        <f t="shared" si="8"/>
        <v>0</v>
      </c>
      <c r="AW19" s="4">
        <f t="shared" si="8"/>
        <v>0</v>
      </c>
      <c r="AX19" s="4">
        <f t="shared" si="8"/>
        <v>0</v>
      </c>
      <c r="AY19" s="4">
        <f t="shared" si="8"/>
        <v>0</v>
      </c>
      <c r="AZ19" s="4">
        <f t="shared" si="8"/>
        <v>0</v>
      </c>
      <c r="BA19" s="95">
        <f t="shared" si="8"/>
        <v>0</v>
      </c>
      <c r="BB19" s="96"/>
    </row>
    <row r="20" spans="1:54" s="97" customFormat="1" ht="24.75" customHeight="1">
      <c r="A20" s="39">
        <f t="shared" si="5"/>
        <v>15</v>
      </c>
      <c r="B20" s="51"/>
      <c r="C20" s="52"/>
      <c r="D20" s="57" t="s">
        <v>104</v>
      </c>
      <c r="E20" s="57" t="s">
        <v>209</v>
      </c>
      <c r="F20" s="58"/>
      <c r="G20" s="57" t="s">
        <v>105</v>
      </c>
      <c r="H20" s="39" t="str">
        <f t="shared" si="0"/>
        <v>Non</v>
      </c>
      <c r="I20" s="14">
        <f t="shared" si="9"/>
        <v>38</v>
      </c>
      <c r="J20" s="122"/>
      <c r="K20" s="122">
        <f t="shared" si="6"/>
        <v>0</v>
      </c>
      <c r="L20" s="15">
        <v>19</v>
      </c>
      <c r="M20" s="16">
        <v>19</v>
      </c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2"/>
        <v>19</v>
      </c>
      <c r="AM20" s="5">
        <f t="shared" si="3"/>
        <v>2</v>
      </c>
      <c r="AN20" s="94">
        <f t="shared" si="8"/>
        <v>0</v>
      </c>
      <c r="AO20" s="4">
        <f t="shared" si="8"/>
        <v>0</v>
      </c>
      <c r="AP20" s="4">
        <f t="shared" si="8"/>
        <v>0</v>
      </c>
      <c r="AQ20" s="4">
        <f t="shared" si="8"/>
        <v>0</v>
      </c>
      <c r="AR20" s="4">
        <f t="shared" si="8"/>
        <v>0</v>
      </c>
      <c r="AS20" s="4">
        <f t="shared" si="8"/>
        <v>0</v>
      </c>
      <c r="AT20" s="4">
        <f t="shared" si="8"/>
        <v>0</v>
      </c>
      <c r="AU20" s="4">
        <f t="shared" si="8"/>
        <v>0</v>
      </c>
      <c r="AV20" s="4">
        <f t="shared" si="8"/>
        <v>0</v>
      </c>
      <c r="AW20" s="4">
        <f t="shared" si="8"/>
        <v>0</v>
      </c>
      <c r="AX20" s="4">
        <f t="shared" si="8"/>
        <v>0</v>
      </c>
      <c r="AY20" s="4">
        <f t="shared" si="8"/>
        <v>0</v>
      </c>
      <c r="AZ20" s="4">
        <f t="shared" si="8"/>
        <v>0</v>
      </c>
      <c r="BA20" s="95">
        <f t="shared" si="8"/>
        <v>0</v>
      </c>
      <c r="BB20" s="96"/>
    </row>
    <row r="21" spans="1:54" s="97" customFormat="1" ht="24.75" customHeight="1">
      <c r="A21" s="39">
        <f t="shared" si="5"/>
        <v>16</v>
      </c>
      <c r="B21" s="51"/>
      <c r="C21" s="52"/>
      <c r="D21" s="57" t="s">
        <v>439</v>
      </c>
      <c r="E21" s="57" t="s">
        <v>440</v>
      </c>
      <c r="F21" s="58"/>
      <c r="G21" s="57" t="s">
        <v>116</v>
      </c>
      <c r="H21" s="39" t="str">
        <f t="shared" si="0"/>
        <v>Non</v>
      </c>
      <c r="I21" s="14">
        <f t="shared" si="9"/>
        <v>36</v>
      </c>
      <c r="J21" s="122"/>
      <c r="K21" s="122">
        <f t="shared" si="6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>
        <v>17</v>
      </c>
      <c r="AK21" s="82">
        <v>19</v>
      </c>
      <c r="AL21" s="4">
        <f t="shared" si="2"/>
        <v>19</v>
      </c>
      <c r="AM21" s="5">
        <f t="shared" si="3"/>
        <v>2</v>
      </c>
      <c r="AN21" s="94">
        <f t="shared" si="8"/>
        <v>0</v>
      </c>
      <c r="AO21" s="4">
        <f t="shared" si="8"/>
        <v>0</v>
      </c>
      <c r="AP21" s="4">
        <f t="shared" si="8"/>
        <v>0</v>
      </c>
      <c r="AQ21" s="4">
        <f t="shared" si="8"/>
        <v>0</v>
      </c>
      <c r="AR21" s="4">
        <f t="shared" si="8"/>
        <v>0</v>
      </c>
      <c r="AS21" s="4">
        <f t="shared" si="8"/>
        <v>0</v>
      </c>
      <c r="AT21" s="4">
        <f t="shared" si="8"/>
        <v>0</v>
      </c>
      <c r="AU21" s="4">
        <f t="shared" si="8"/>
        <v>0</v>
      </c>
      <c r="AV21" s="4">
        <f t="shared" si="8"/>
        <v>0</v>
      </c>
      <c r="AW21" s="4">
        <f t="shared" si="8"/>
        <v>0</v>
      </c>
      <c r="AX21" s="4">
        <f t="shared" si="8"/>
        <v>0</v>
      </c>
      <c r="AY21" s="4">
        <f t="shared" si="8"/>
        <v>0</v>
      </c>
      <c r="AZ21" s="4">
        <f t="shared" si="8"/>
        <v>0</v>
      </c>
      <c r="BA21" s="95">
        <f t="shared" si="8"/>
        <v>0</v>
      </c>
      <c r="BB21" s="96"/>
    </row>
    <row r="22" spans="1:54" s="97" customFormat="1" ht="24.75" customHeight="1">
      <c r="A22" s="39">
        <f t="shared" si="5"/>
        <v>17</v>
      </c>
      <c r="B22" s="51"/>
      <c r="C22" s="56"/>
      <c r="D22" s="57" t="s">
        <v>437</v>
      </c>
      <c r="E22" s="57" t="s">
        <v>438</v>
      </c>
      <c r="F22" s="58"/>
      <c r="G22" s="57" t="s">
        <v>436</v>
      </c>
      <c r="H22" s="39" t="str">
        <f t="shared" si="0"/>
        <v>Non</v>
      </c>
      <c r="I22" s="14">
        <f t="shared" si="9"/>
        <v>36</v>
      </c>
      <c r="J22" s="122"/>
      <c r="K22" s="122">
        <f t="shared" si="6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>
        <v>18</v>
      </c>
      <c r="AK22" s="82">
        <v>18</v>
      </c>
      <c r="AL22" s="4">
        <f t="shared" si="2"/>
        <v>18</v>
      </c>
      <c r="AM22" s="5">
        <f t="shared" si="3"/>
        <v>2</v>
      </c>
      <c r="AN22" s="94">
        <f t="shared" si="8"/>
        <v>0</v>
      </c>
      <c r="AO22" s="4">
        <f t="shared" si="8"/>
        <v>0</v>
      </c>
      <c r="AP22" s="4">
        <f t="shared" si="8"/>
        <v>0</v>
      </c>
      <c r="AQ22" s="4">
        <f t="shared" si="8"/>
        <v>0</v>
      </c>
      <c r="AR22" s="4">
        <f t="shared" si="8"/>
        <v>0</v>
      </c>
      <c r="AS22" s="4">
        <f t="shared" si="8"/>
        <v>0</v>
      </c>
      <c r="AT22" s="4">
        <f t="shared" si="8"/>
        <v>0</v>
      </c>
      <c r="AU22" s="4">
        <f t="shared" si="8"/>
        <v>0</v>
      </c>
      <c r="AV22" s="4">
        <f t="shared" si="8"/>
        <v>0</v>
      </c>
      <c r="AW22" s="4">
        <f t="shared" si="8"/>
        <v>0</v>
      </c>
      <c r="AX22" s="4">
        <f t="shared" si="8"/>
        <v>0</v>
      </c>
      <c r="AY22" s="4">
        <f t="shared" si="8"/>
        <v>0</v>
      </c>
      <c r="AZ22" s="4">
        <f t="shared" si="8"/>
        <v>0</v>
      </c>
      <c r="BA22" s="95">
        <f t="shared" si="8"/>
        <v>0</v>
      </c>
      <c r="BB22" s="96"/>
    </row>
    <row r="23" spans="1:54" s="97" customFormat="1" ht="24.75" customHeight="1">
      <c r="A23" s="39">
        <f t="shared" si="5"/>
        <v>18</v>
      </c>
      <c r="B23" s="51"/>
      <c r="C23" s="56"/>
      <c r="D23" s="57" t="s">
        <v>442</v>
      </c>
      <c r="E23" s="57" t="s">
        <v>168</v>
      </c>
      <c r="F23" s="58"/>
      <c r="G23" s="57" t="s">
        <v>380</v>
      </c>
      <c r="H23" s="39" t="str">
        <f t="shared" si="0"/>
        <v>Non</v>
      </c>
      <c r="I23" s="14">
        <f t="shared" si="9"/>
        <v>33</v>
      </c>
      <c r="J23" s="122"/>
      <c r="K23" s="122">
        <f t="shared" si="6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>
        <v>16</v>
      </c>
      <c r="AK23" s="82">
        <v>17</v>
      </c>
      <c r="AL23" s="4">
        <f t="shared" si="2"/>
        <v>17</v>
      </c>
      <c r="AM23" s="5">
        <f t="shared" si="3"/>
        <v>2</v>
      </c>
      <c r="AN23" s="94">
        <f t="shared" si="8"/>
        <v>0</v>
      </c>
      <c r="AO23" s="4">
        <f t="shared" si="8"/>
        <v>0</v>
      </c>
      <c r="AP23" s="4">
        <f t="shared" si="8"/>
        <v>0</v>
      </c>
      <c r="AQ23" s="4">
        <f t="shared" si="8"/>
        <v>0</v>
      </c>
      <c r="AR23" s="4">
        <f t="shared" si="8"/>
        <v>0</v>
      </c>
      <c r="AS23" s="4">
        <f t="shared" si="8"/>
        <v>0</v>
      </c>
      <c r="AT23" s="4">
        <f t="shared" si="8"/>
        <v>0</v>
      </c>
      <c r="AU23" s="4">
        <f t="shared" si="8"/>
        <v>0</v>
      </c>
      <c r="AV23" s="4">
        <f t="shared" si="8"/>
        <v>0</v>
      </c>
      <c r="AW23" s="4">
        <f t="shared" si="8"/>
        <v>0</v>
      </c>
      <c r="AX23" s="4">
        <f t="shared" si="8"/>
        <v>0</v>
      </c>
      <c r="AY23" s="4">
        <f t="shared" si="8"/>
        <v>0</v>
      </c>
      <c r="AZ23" s="4">
        <f t="shared" si="8"/>
        <v>0</v>
      </c>
      <c r="BA23" s="95">
        <f t="shared" si="8"/>
        <v>0</v>
      </c>
      <c r="BB23" s="96"/>
    </row>
    <row r="24" spans="1:54" s="97" customFormat="1" ht="24.75" customHeight="1">
      <c r="A24" s="39">
        <f t="shared" si="5"/>
        <v>19</v>
      </c>
      <c r="B24" s="51"/>
      <c r="C24" s="56"/>
      <c r="D24" s="57" t="s">
        <v>434</v>
      </c>
      <c r="E24" s="57" t="s">
        <v>435</v>
      </c>
      <c r="F24" s="58"/>
      <c r="G24" s="57" t="s">
        <v>436</v>
      </c>
      <c r="H24" s="39" t="str">
        <f t="shared" si="0"/>
        <v>Non</v>
      </c>
      <c r="I24" s="14">
        <f t="shared" si="9"/>
        <v>32</v>
      </c>
      <c r="J24" s="122"/>
      <c r="K24" s="122">
        <f t="shared" si="6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>
        <v>20</v>
      </c>
      <c r="AK24" s="82">
        <v>12</v>
      </c>
      <c r="AL24" s="4">
        <f t="shared" si="2"/>
        <v>20</v>
      </c>
      <c r="AM24" s="5">
        <f t="shared" si="3"/>
        <v>2</v>
      </c>
      <c r="AN24" s="94">
        <f t="shared" si="8"/>
        <v>0</v>
      </c>
      <c r="AO24" s="4">
        <f t="shared" si="8"/>
        <v>0</v>
      </c>
      <c r="AP24" s="4">
        <f t="shared" si="8"/>
        <v>0</v>
      </c>
      <c r="AQ24" s="4">
        <f t="shared" si="8"/>
        <v>0</v>
      </c>
      <c r="AR24" s="4">
        <f t="shared" si="8"/>
        <v>0</v>
      </c>
      <c r="AS24" s="4">
        <f t="shared" si="8"/>
        <v>0</v>
      </c>
      <c r="AT24" s="4">
        <f t="shared" si="8"/>
        <v>0</v>
      </c>
      <c r="AU24" s="4">
        <f t="shared" si="8"/>
        <v>0</v>
      </c>
      <c r="AV24" s="4">
        <f t="shared" si="8"/>
        <v>0</v>
      </c>
      <c r="AW24" s="4">
        <f t="shared" si="8"/>
        <v>0</v>
      </c>
      <c r="AX24" s="4">
        <f t="shared" si="8"/>
        <v>0</v>
      </c>
      <c r="AY24" s="4">
        <f t="shared" si="8"/>
        <v>0</v>
      </c>
      <c r="AZ24" s="4">
        <f t="shared" si="8"/>
        <v>0</v>
      </c>
      <c r="BA24" s="95">
        <f t="shared" si="8"/>
        <v>0</v>
      </c>
      <c r="BB24" s="96"/>
    </row>
    <row r="25" spans="1:54" s="97" customFormat="1" ht="28.5" customHeight="1">
      <c r="A25" s="39">
        <f t="shared" si="5"/>
        <v>20</v>
      </c>
      <c r="B25" s="51"/>
      <c r="C25" s="56"/>
      <c r="D25" s="57" t="s">
        <v>266</v>
      </c>
      <c r="E25" s="57" t="s">
        <v>267</v>
      </c>
      <c r="F25" s="58"/>
      <c r="G25" s="57" t="s">
        <v>60</v>
      </c>
      <c r="H25" s="39" t="str">
        <f t="shared" si="0"/>
        <v>Non</v>
      </c>
      <c r="I25" s="14">
        <f t="shared" si="9"/>
        <v>30</v>
      </c>
      <c r="J25" s="122"/>
      <c r="K25" s="122">
        <f t="shared" si="6"/>
        <v>0</v>
      </c>
      <c r="L25" s="15">
        <v>15</v>
      </c>
      <c r="M25" s="16">
        <v>15</v>
      </c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2"/>
        <v>15</v>
      </c>
      <c r="AM25" s="5">
        <f aca="true" t="shared" si="10" ref="AM25:AM35">COUNTA(L25:AK25)</f>
        <v>2</v>
      </c>
      <c r="AN25" s="94">
        <f t="shared" si="8"/>
        <v>0</v>
      </c>
      <c r="AO25" s="4">
        <f t="shared" si="8"/>
        <v>0</v>
      </c>
      <c r="AP25" s="4">
        <f t="shared" si="8"/>
        <v>0</v>
      </c>
      <c r="AQ25" s="4">
        <f t="shared" si="8"/>
        <v>0</v>
      </c>
      <c r="AR25" s="4">
        <f t="shared" si="8"/>
        <v>0</v>
      </c>
      <c r="AS25" s="4">
        <f t="shared" si="8"/>
        <v>0</v>
      </c>
      <c r="AT25" s="4">
        <f t="shared" si="8"/>
        <v>0</v>
      </c>
      <c r="AU25" s="4">
        <f t="shared" si="8"/>
        <v>0</v>
      </c>
      <c r="AV25" s="4">
        <f t="shared" si="8"/>
        <v>0</v>
      </c>
      <c r="AW25" s="4">
        <f t="shared" si="8"/>
        <v>0</v>
      </c>
      <c r="AX25" s="4">
        <f t="shared" si="8"/>
        <v>0</v>
      </c>
      <c r="AY25" s="4">
        <f t="shared" si="8"/>
        <v>0</v>
      </c>
      <c r="AZ25" s="4">
        <f t="shared" si="8"/>
        <v>0</v>
      </c>
      <c r="BA25" s="95">
        <f t="shared" si="8"/>
        <v>0</v>
      </c>
      <c r="BB25" s="96"/>
    </row>
    <row r="26" spans="1:54" s="97" customFormat="1" ht="28.5" customHeight="1">
      <c r="A26" s="39">
        <f t="shared" si="5"/>
        <v>21</v>
      </c>
      <c r="B26" s="51"/>
      <c r="C26" s="56"/>
      <c r="D26" s="57" t="s">
        <v>200</v>
      </c>
      <c r="E26" s="57" t="s">
        <v>168</v>
      </c>
      <c r="F26" s="58"/>
      <c r="G26" s="57" t="s">
        <v>60</v>
      </c>
      <c r="H26" s="39" t="str">
        <f t="shared" si="0"/>
        <v>Non</v>
      </c>
      <c r="I26" s="14">
        <f t="shared" si="9"/>
        <v>26</v>
      </c>
      <c r="J26" s="122"/>
      <c r="K26" s="122">
        <f t="shared" si="6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>
        <v>13</v>
      </c>
      <c r="AK26" s="82">
        <v>13</v>
      </c>
      <c r="AL26" s="4">
        <f t="shared" si="2"/>
        <v>13</v>
      </c>
      <c r="AM26" s="5">
        <f t="shared" si="10"/>
        <v>2</v>
      </c>
      <c r="AN26" s="94">
        <f t="shared" si="8"/>
        <v>0</v>
      </c>
      <c r="AO26" s="4">
        <f t="shared" si="8"/>
        <v>0</v>
      </c>
      <c r="AP26" s="4">
        <f t="shared" si="8"/>
        <v>0</v>
      </c>
      <c r="AQ26" s="4">
        <f t="shared" si="8"/>
        <v>0</v>
      </c>
      <c r="AR26" s="4">
        <f t="shared" si="8"/>
        <v>0</v>
      </c>
      <c r="AS26" s="4">
        <f t="shared" si="8"/>
        <v>0</v>
      </c>
      <c r="AT26" s="4">
        <f t="shared" si="8"/>
        <v>0</v>
      </c>
      <c r="AU26" s="4">
        <f t="shared" si="8"/>
        <v>0</v>
      </c>
      <c r="AV26" s="4">
        <f t="shared" si="8"/>
        <v>0</v>
      </c>
      <c r="AW26" s="4">
        <f t="shared" si="8"/>
        <v>0</v>
      </c>
      <c r="AX26" s="4">
        <f t="shared" si="8"/>
        <v>0</v>
      </c>
      <c r="AY26" s="4">
        <f t="shared" si="8"/>
        <v>0</v>
      </c>
      <c r="AZ26" s="4">
        <f t="shared" si="8"/>
        <v>0</v>
      </c>
      <c r="BA26" s="95">
        <f t="shared" si="8"/>
        <v>0</v>
      </c>
      <c r="BB26" s="96"/>
    </row>
    <row r="27" spans="1:54" s="97" customFormat="1" ht="28.5" customHeight="1">
      <c r="A27" s="39">
        <f t="shared" si="5"/>
        <v>22</v>
      </c>
      <c r="B27" s="51"/>
      <c r="C27" s="56"/>
      <c r="D27" s="57" t="s">
        <v>446</v>
      </c>
      <c r="E27" s="57" t="s">
        <v>447</v>
      </c>
      <c r="F27" s="58"/>
      <c r="G27" s="57" t="s">
        <v>380</v>
      </c>
      <c r="H27" s="39" t="str">
        <f t="shared" si="0"/>
        <v>Non</v>
      </c>
      <c r="I27" s="14">
        <f t="shared" si="9"/>
        <v>25</v>
      </c>
      <c r="J27" s="122"/>
      <c r="K27" s="122">
        <f t="shared" si="6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>
        <v>10</v>
      </c>
      <c r="AK27" s="82">
        <v>15</v>
      </c>
      <c r="AL27" s="4">
        <f t="shared" si="2"/>
        <v>15</v>
      </c>
      <c r="AM27" s="5">
        <f t="shared" si="10"/>
        <v>2</v>
      </c>
      <c r="AN27" s="94">
        <f t="shared" si="8"/>
        <v>0</v>
      </c>
      <c r="AO27" s="4">
        <f t="shared" si="8"/>
        <v>0</v>
      </c>
      <c r="AP27" s="4">
        <f t="shared" si="8"/>
        <v>0</v>
      </c>
      <c r="AQ27" s="4">
        <f t="shared" si="8"/>
        <v>0</v>
      </c>
      <c r="AR27" s="4">
        <f t="shared" si="8"/>
        <v>0</v>
      </c>
      <c r="AS27" s="4">
        <f t="shared" si="8"/>
        <v>0</v>
      </c>
      <c r="AT27" s="4">
        <f t="shared" si="8"/>
        <v>0</v>
      </c>
      <c r="AU27" s="4">
        <f t="shared" si="8"/>
        <v>0</v>
      </c>
      <c r="AV27" s="4">
        <f t="shared" si="8"/>
        <v>0</v>
      </c>
      <c r="AW27" s="4">
        <f t="shared" si="8"/>
        <v>0</v>
      </c>
      <c r="AX27" s="4">
        <f t="shared" si="8"/>
        <v>0</v>
      </c>
      <c r="AY27" s="4">
        <f t="shared" si="8"/>
        <v>0</v>
      </c>
      <c r="AZ27" s="4">
        <f t="shared" si="8"/>
        <v>0</v>
      </c>
      <c r="BA27" s="95">
        <f t="shared" si="8"/>
        <v>0</v>
      </c>
      <c r="BB27" s="96"/>
    </row>
    <row r="28" spans="1:54" s="97" customFormat="1" ht="28.5" customHeight="1">
      <c r="A28" s="39">
        <f t="shared" si="5"/>
        <v>23</v>
      </c>
      <c r="B28" s="51"/>
      <c r="C28" s="56"/>
      <c r="D28" s="57" t="s">
        <v>441</v>
      </c>
      <c r="E28" s="57" t="s">
        <v>240</v>
      </c>
      <c r="F28" s="58"/>
      <c r="G28" s="57" t="s">
        <v>104</v>
      </c>
      <c r="H28" s="39" t="str">
        <f t="shared" si="0"/>
        <v>Non</v>
      </c>
      <c r="I28" s="14">
        <f t="shared" si="9"/>
        <v>24</v>
      </c>
      <c r="J28" s="122"/>
      <c r="K28" s="122">
        <f t="shared" si="6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>
        <v>8</v>
      </c>
      <c r="AK28" s="82">
        <v>16</v>
      </c>
      <c r="AL28" s="4">
        <f t="shared" si="2"/>
        <v>16</v>
      </c>
      <c r="AM28" s="5">
        <f t="shared" si="10"/>
        <v>2</v>
      </c>
      <c r="AN28" s="94">
        <f t="shared" si="8"/>
        <v>0</v>
      </c>
      <c r="AO28" s="4">
        <f t="shared" si="8"/>
        <v>0</v>
      </c>
      <c r="AP28" s="4">
        <f t="shared" si="8"/>
        <v>0</v>
      </c>
      <c r="AQ28" s="4">
        <f t="shared" si="8"/>
        <v>0</v>
      </c>
      <c r="AR28" s="4">
        <f t="shared" si="8"/>
        <v>0</v>
      </c>
      <c r="AS28" s="4">
        <f t="shared" si="8"/>
        <v>0</v>
      </c>
      <c r="AT28" s="4">
        <f t="shared" si="8"/>
        <v>0</v>
      </c>
      <c r="AU28" s="4">
        <f t="shared" si="8"/>
        <v>0</v>
      </c>
      <c r="AV28" s="4">
        <f t="shared" si="8"/>
        <v>0</v>
      </c>
      <c r="AW28" s="4">
        <f t="shared" si="8"/>
        <v>0</v>
      </c>
      <c r="AX28" s="4">
        <f t="shared" si="8"/>
        <v>0</v>
      </c>
      <c r="AY28" s="4">
        <f t="shared" si="8"/>
        <v>0</v>
      </c>
      <c r="AZ28" s="4">
        <f t="shared" si="8"/>
        <v>0</v>
      </c>
      <c r="BA28" s="95">
        <f t="shared" si="8"/>
        <v>0</v>
      </c>
      <c r="BB28" s="96"/>
    </row>
    <row r="29" spans="1:54" s="97" customFormat="1" ht="28.5" customHeight="1">
      <c r="A29" s="39">
        <f t="shared" si="5"/>
        <v>24</v>
      </c>
      <c r="B29" s="51"/>
      <c r="C29" s="52"/>
      <c r="D29" s="57" t="s">
        <v>171</v>
      </c>
      <c r="E29" s="57" t="s">
        <v>443</v>
      </c>
      <c r="F29" s="58"/>
      <c r="G29" s="57" t="s">
        <v>84</v>
      </c>
      <c r="H29" s="39" t="str">
        <f t="shared" si="0"/>
        <v>Non</v>
      </c>
      <c r="I29" s="14">
        <f t="shared" si="9"/>
        <v>23</v>
      </c>
      <c r="J29" s="122"/>
      <c r="K29" s="122">
        <f t="shared" si="6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>
        <v>12</v>
      </c>
      <c r="AK29" s="82">
        <v>11</v>
      </c>
      <c r="AL29" s="4">
        <f t="shared" si="2"/>
        <v>12</v>
      </c>
      <c r="AM29" s="5">
        <f t="shared" si="10"/>
        <v>2</v>
      </c>
      <c r="AN29" s="94">
        <f t="shared" si="8"/>
        <v>0</v>
      </c>
      <c r="AO29" s="4">
        <f t="shared" si="8"/>
        <v>0</v>
      </c>
      <c r="AP29" s="4">
        <f t="shared" si="8"/>
        <v>0</v>
      </c>
      <c r="AQ29" s="4">
        <f t="shared" si="8"/>
        <v>0</v>
      </c>
      <c r="AR29" s="4">
        <f t="shared" si="8"/>
        <v>0</v>
      </c>
      <c r="AS29" s="4">
        <f t="shared" si="8"/>
        <v>0</v>
      </c>
      <c r="AT29" s="4">
        <f t="shared" si="8"/>
        <v>0</v>
      </c>
      <c r="AU29" s="4">
        <f t="shared" si="8"/>
        <v>0</v>
      </c>
      <c r="AV29" s="4">
        <f t="shared" si="8"/>
        <v>0</v>
      </c>
      <c r="AW29" s="4">
        <f t="shared" si="8"/>
        <v>0</v>
      </c>
      <c r="AX29" s="4">
        <f t="shared" si="8"/>
        <v>0</v>
      </c>
      <c r="AY29" s="4">
        <f t="shared" si="8"/>
        <v>0</v>
      </c>
      <c r="AZ29" s="4">
        <f t="shared" si="8"/>
        <v>0</v>
      </c>
      <c r="BA29" s="95">
        <f t="shared" si="8"/>
        <v>0</v>
      </c>
      <c r="BB29" s="96"/>
    </row>
    <row r="30" spans="1:54" s="97" customFormat="1" ht="28.5" customHeight="1">
      <c r="A30" s="39">
        <f t="shared" si="5"/>
        <v>25</v>
      </c>
      <c r="B30" s="51"/>
      <c r="C30" s="52"/>
      <c r="D30" s="57" t="s">
        <v>444</v>
      </c>
      <c r="E30" s="57" t="s">
        <v>445</v>
      </c>
      <c r="F30" s="58"/>
      <c r="G30" s="57" t="s">
        <v>380</v>
      </c>
      <c r="H30" s="39" t="str">
        <f t="shared" si="0"/>
        <v>Non</v>
      </c>
      <c r="I30" s="14">
        <f t="shared" si="9"/>
        <v>20</v>
      </c>
      <c r="J30" s="122"/>
      <c r="K30" s="122">
        <f t="shared" si="6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>
        <v>11</v>
      </c>
      <c r="AK30" s="82">
        <v>9</v>
      </c>
      <c r="AL30" s="4">
        <f t="shared" si="2"/>
        <v>11</v>
      </c>
      <c r="AM30" s="5">
        <f t="shared" si="10"/>
        <v>2</v>
      </c>
      <c r="AN30" s="94">
        <f t="shared" si="8"/>
        <v>0</v>
      </c>
      <c r="AO30" s="4">
        <f t="shared" si="8"/>
        <v>0</v>
      </c>
      <c r="AP30" s="4">
        <f t="shared" si="8"/>
        <v>0</v>
      </c>
      <c r="AQ30" s="4">
        <f t="shared" si="8"/>
        <v>0</v>
      </c>
      <c r="AR30" s="4">
        <f t="shared" si="8"/>
        <v>0</v>
      </c>
      <c r="AS30" s="4">
        <f t="shared" si="8"/>
        <v>0</v>
      </c>
      <c r="AT30" s="4">
        <f t="shared" si="8"/>
        <v>0</v>
      </c>
      <c r="AU30" s="4">
        <f t="shared" si="8"/>
        <v>0</v>
      </c>
      <c r="AV30" s="4">
        <f t="shared" si="8"/>
        <v>0</v>
      </c>
      <c r="AW30" s="4">
        <f t="shared" si="8"/>
        <v>0</v>
      </c>
      <c r="AX30" s="4">
        <f t="shared" si="8"/>
        <v>0</v>
      </c>
      <c r="AY30" s="4">
        <f t="shared" si="8"/>
        <v>0</v>
      </c>
      <c r="AZ30" s="4">
        <f t="shared" si="8"/>
        <v>0</v>
      </c>
      <c r="BA30" s="95">
        <f t="shared" si="8"/>
        <v>0</v>
      </c>
      <c r="BB30" s="96"/>
    </row>
    <row r="31" spans="1:54" s="97" customFormat="1" ht="28.5" customHeight="1">
      <c r="A31" s="39">
        <f t="shared" si="5"/>
        <v>26</v>
      </c>
      <c r="B31" s="51"/>
      <c r="C31" s="52"/>
      <c r="D31" s="57"/>
      <c r="E31" s="57"/>
      <c r="F31" s="58"/>
      <c r="G31" s="57"/>
      <c r="H31" s="39" t="str">
        <f t="shared" si="0"/>
        <v>Non</v>
      </c>
      <c r="I31" s="14">
        <f t="shared" si="9"/>
        <v>0</v>
      </c>
      <c r="J31" s="122"/>
      <c r="K31" s="122">
        <f t="shared" si="6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2"/>
        <v>0</v>
      </c>
      <c r="AM31" s="5">
        <f t="shared" si="10"/>
        <v>0</v>
      </c>
      <c r="AN31" s="94">
        <f t="shared" si="8"/>
        <v>0</v>
      </c>
      <c r="AO31" s="4">
        <f t="shared" si="8"/>
        <v>0</v>
      </c>
      <c r="AP31" s="4">
        <f t="shared" si="8"/>
        <v>0</v>
      </c>
      <c r="AQ31" s="4">
        <f t="shared" si="8"/>
        <v>0</v>
      </c>
      <c r="AR31" s="4">
        <f t="shared" si="8"/>
        <v>0</v>
      </c>
      <c r="AS31" s="4">
        <f t="shared" si="8"/>
        <v>0</v>
      </c>
      <c r="AT31" s="4">
        <f t="shared" si="8"/>
        <v>0</v>
      </c>
      <c r="AU31" s="4">
        <f t="shared" si="8"/>
        <v>0</v>
      </c>
      <c r="AV31" s="4">
        <f t="shared" si="8"/>
        <v>0</v>
      </c>
      <c r="AW31" s="4">
        <f t="shared" si="8"/>
        <v>0</v>
      </c>
      <c r="AX31" s="4">
        <f t="shared" si="8"/>
        <v>0</v>
      </c>
      <c r="AY31" s="4">
        <f t="shared" si="8"/>
        <v>0</v>
      </c>
      <c r="AZ31" s="4">
        <f t="shared" si="8"/>
        <v>0</v>
      </c>
      <c r="BA31" s="95">
        <f t="shared" si="8"/>
        <v>0</v>
      </c>
      <c r="BB31" s="96"/>
    </row>
    <row r="32" spans="1:54" s="97" customFormat="1" ht="28.5" customHeight="1">
      <c r="A32" s="39">
        <f t="shared" si="5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9"/>
        <v>0</v>
      </c>
      <c r="J32" s="122"/>
      <c r="K32" s="122">
        <f t="shared" si="6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2"/>
        <v>0</v>
      </c>
      <c r="AM32" s="5">
        <f t="shared" si="10"/>
        <v>0</v>
      </c>
      <c r="AN32" s="94">
        <f t="shared" si="8"/>
        <v>0</v>
      </c>
      <c r="AO32" s="4">
        <f t="shared" si="8"/>
        <v>0</v>
      </c>
      <c r="AP32" s="4">
        <f t="shared" si="8"/>
        <v>0</v>
      </c>
      <c r="AQ32" s="4">
        <f t="shared" si="8"/>
        <v>0</v>
      </c>
      <c r="AR32" s="4">
        <f t="shared" si="8"/>
        <v>0</v>
      </c>
      <c r="AS32" s="4">
        <f t="shared" si="8"/>
        <v>0</v>
      </c>
      <c r="AT32" s="4">
        <f t="shared" si="8"/>
        <v>0</v>
      </c>
      <c r="AU32" s="4">
        <f t="shared" si="8"/>
        <v>0</v>
      </c>
      <c r="AV32" s="4">
        <f t="shared" si="8"/>
        <v>0</v>
      </c>
      <c r="AW32" s="4">
        <f t="shared" si="8"/>
        <v>0</v>
      </c>
      <c r="AX32" s="4">
        <f t="shared" si="8"/>
        <v>0</v>
      </c>
      <c r="AY32" s="4">
        <f t="shared" si="8"/>
        <v>0</v>
      </c>
      <c r="AZ32" s="4">
        <f t="shared" si="8"/>
        <v>0</v>
      </c>
      <c r="BA32" s="95">
        <f t="shared" si="8"/>
        <v>0</v>
      </c>
      <c r="BB32" s="96"/>
    </row>
    <row r="33" spans="1:54" s="97" customFormat="1" ht="28.5" customHeight="1">
      <c r="A33" s="39">
        <f t="shared" si="5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9"/>
        <v>0</v>
      </c>
      <c r="J33" s="122"/>
      <c r="K33" s="122">
        <f t="shared" si="6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2"/>
        <v>0</v>
      </c>
      <c r="AM33" s="5">
        <f t="shared" si="10"/>
        <v>0</v>
      </c>
      <c r="AN33" s="94">
        <f t="shared" si="8"/>
        <v>0</v>
      </c>
      <c r="AO33" s="4">
        <f t="shared" si="8"/>
        <v>0</v>
      </c>
      <c r="AP33" s="4">
        <f t="shared" si="8"/>
        <v>0</v>
      </c>
      <c r="AQ33" s="4">
        <f aca="true" t="shared" si="11" ref="AQ33:BA33">IF($AM33&gt;Nbcourse+AQ$3-1-$J33,LARGE($L33:$AK33,Nbcourse+AQ$3-$J33),0)</f>
        <v>0</v>
      </c>
      <c r="AR33" s="4">
        <f t="shared" si="11"/>
        <v>0</v>
      </c>
      <c r="AS33" s="4">
        <f t="shared" si="11"/>
        <v>0</v>
      </c>
      <c r="AT33" s="4">
        <f t="shared" si="11"/>
        <v>0</v>
      </c>
      <c r="AU33" s="4">
        <f t="shared" si="11"/>
        <v>0</v>
      </c>
      <c r="AV33" s="4">
        <f t="shared" si="11"/>
        <v>0</v>
      </c>
      <c r="AW33" s="4">
        <f t="shared" si="11"/>
        <v>0</v>
      </c>
      <c r="AX33" s="4">
        <f t="shared" si="11"/>
        <v>0</v>
      </c>
      <c r="AY33" s="4">
        <f t="shared" si="11"/>
        <v>0</v>
      </c>
      <c r="AZ33" s="4">
        <f t="shared" si="11"/>
        <v>0</v>
      </c>
      <c r="BA33" s="95">
        <f t="shared" si="11"/>
        <v>0</v>
      </c>
      <c r="BB33" s="96"/>
    </row>
    <row r="34" spans="1:54" s="97" customFormat="1" ht="28.5" customHeight="1">
      <c r="A34" s="39">
        <f t="shared" si="5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9"/>
        <v>0</v>
      </c>
      <c r="J34" s="122"/>
      <c r="K34" s="122">
        <f t="shared" si="6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2"/>
        <v>0</v>
      </c>
      <c r="AM34" s="5">
        <f t="shared" si="10"/>
        <v>0</v>
      </c>
      <c r="AN34" s="94">
        <f aca="true" t="shared" si="12" ref="AN34:BA35">IF($AM34&gt;Nbcourse+AN$3-1-$J34,LARGE($L34:$AK34,Nbcourse+AN$3-$J34),0)</f>
        <v>0</v>
      </c>
      <c r="AO34" s="4">
        <f t="shared" si="12"/>
        <v>0</v>
      </c>
      <c r="AP34" s="4">
        <f t="shared" si="12"/>
        <v>0</v>
      </c>
      <c r="AQ34" s="4">
        <f t="shared" si="12"/>
        <v>0</v>
      </c>
      <c r="AR34" s="4">
        <f t="shared" si="12"/>
        <v>0</v>
      </c>
      <c r="AS34" s="4">
        <f t="shared" si="12"/>
        <v>0</v>
      </c>
      <c r="AT34" s="4">
        <f t="shared" si="12"/>
        <v>0</v>
      </c>
      <c r="AU34" s="4">
        <f t="shared" si="12"/>
        <v>0</v>
      </c>
      <c r="AV34" s="4">
        <f t="shared" si="12"/>
        <v>0</v>
      </c>
      <c r="AW34" s="4">
        <f t="shared" si="12"/>
        <v>0</v>
      </c>
      <c r="AX34" s="4">
        <f t="shared" si="12"/>
        <v>0</v>
      </c>
      <c r="AY34" s="4">
        <f t="shared" si="12"/>
        <v>0</v>
      </c>
      <c r="AZ34" s="4">
        <f t="shared" si="12"/>
        <v>0</v>
      </c>
      <c r="BA34" s="95">
        <f t="shared" si="12"/>
        <v>0</v>
      </c>
      <c r="BB34" s="96"/>
    </row>
    <row r="35" spans="1:54" s="97" customFormat="1" ht="28.5" customHeight="1" thickBot="1">
      <c r="A35" s="39">
        <f t="shared" si="5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9"/>
        <v>0</v>
      </c>
      <c r="J35" s="122"/>
      <c r="K35" s="122">
        <f t="shared" si="6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2"/>
        <v>0</v>
      </c>
      <c r="AM35" s="5">
        <f t="shared" si="10"/>
        <v>0</v>
      </c>
      <c r="AN35" s="94">
        <f t="shared" si="12"/>
        <v>0</v>
      </c>
      <c r="AO35" s="4">
        <f t="shared" si="12"/>
        <v>0</v>
      </c>
      <c r="AP35" s="4">
        <f t="shared" si="12"/>
        <v>0</v>
      </c>
      <c r="AQ35" s="4">
        <f t="shared" si="12"/>
        <v>0</v>
      </c>
      <c r="AR35" s="4">
        <f t="shared" si="12"/>
        <v>0</v>
      </c>
      <c r="AS35" s="4">
        <f t="shared" si="12"/>
        <v>0</v>
      </c>
      <c r="AT35" s="4">
        <f t="shared" si="12"/>
        <v>0</v>
      </c>
      <c r="AU35" s="4">
        <f t="shared" si="12"/>
        <v>0</v>
      </c>
      <c r="AV35" s="4">
        <f t="shared" si="12"/>
        <v>0</v>
      </c>
      <c r="AW35" s="4">
        <f t="shared" si="12"/>
        <v>0</v>
      </c>
      <c r="AX35" s="4">
        <f t="shared" si="12"/>
        <v>0</v>
      </c>
      <c r="AY35" s="4">
        <f t="shared" si="12"/>
        <v>0</v>
      </c>
      <c r="AZ35" s="4">
        <f t="shared" si="12"/>
        <v>0</v>
      </c>
      <c r="BA35" s="95">
        <f t="shared" si="12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30"/>
      <c r="L36" s="87">
        <f>COUNT(L$6:L35)</f>
        <v>11</v>
      </c>
      <c r="M36" s="88">
        <f>COUNT(M$6:M35)</f>
        <v>11</v>
      </c>
      <c r="N36" s="89">
        <f>COUNT(N$6:N35)</f>
        <v>9</v>
      </c>
      <c r="O36" s="88">
        <f>COUNT(O$6:O35)</f>
        <v>9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18</v>
      </c>
      <c r="AK36" s="92"/>
      <c r="AL36" s="4"/>
      <c r="AM36" s="5"/>
      <c r="AN36" s="131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3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  <row r="50" ht="12.75">
      <c r="G50" s="45">
        <v>5</v>
      </c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39" bottom="0.3937007874015748" header="0.1968503937007874" footer="0.1968503937007874"/>
  <pageSetup fitToHeight="2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D55"/>
  <sheetViews>
    <sheetView showZeros="0" zoomScale="75" zoomScaleNormal="75" zoomScalePageLayoutView="0" workbookViewId="0" topLeftCell="A1">
      <selection activeCell="D2" sqref="D2"/>
    </sheetView>
  </sheetViews>
  <sheetFormatPr defaultColWidth="12" defaultRowHeight="12.75"/>
  <cols>
    <col min="1" max="1" width="3.83203125" style="41" customWidth="1"/>
    <col min="2" max="2" width="31.33203125" style="45" customWidth="1"/>
    <col min="3" max="3" width="7.5" style="45" customWidth="1"/>
    <col min="4" max="4" width="5.83203125" style="2" customWidth="1"/>
    <col min="5" max="10" width="5.83203125" style="1" customWidth="1"/>
    <col min="11" max="16384" width="12" style="1" customWidth="1"/>
  </cols>
  <sheetData>
    <row r="1" spans="1:4" s="72" customFormat="1" ht="23.25" customHeight="1">
      <c r="A1" s="41"/>
      <c r="B1" s="50"/>
      <c r="C1" s="74" t="s">
        <v>20</v>
      </c>
      <c r="D1" s="60">
        <v>4</v>
      </c>
    </row>
    <row r="2" spans="1:4" s="72" customFormat="1" ht="12.75">
      <c r="A2" s="41"/>
      <c r="B2" s="50"/>
      <c r="C2" s="73" t="s">
        <v>19</v>
      </c>
      <c r="D2" s="60">
        <v>5</v>
      </c>
    </row>
    <row r="3" spans="1:4" s="72" customFormat="1" ht="12.75">
      <c r="A3" s="41"/>
      <c r="B3" s="50"/>
      <c r="C3" s="50"/>
      <c r="D3" s="60"/>
    </row>
    <row r="4" spans="1:4" s="72" customFormat="1" ht="12.75">
      <c r="A4" s="41"/>
      <c r="B4" s="50"/>
      <c r="C4" s="50"/>
      <c r="D4" s="60"/>
    </row>
    <row r="5" spans="1:4" s="72" customFormat="1" ht="12.75">
      <c r="A5" s="41"/>
      <c r="B5" s="50"/>
      <c r="C5" s="50"/>
      <c r="D5" s="60"/>
    </row>
    <row r="6" spans="1:4" s="72" customFormat="1" ht="12.75">
      <c r="A6" s="41"/>
      <c r="B6" s="50"/>
      <c r="C6" s="50"/>
      <c r="D6" s="60"/>
    </row>
    <row r="7" spans="1:4" s="72" customFormat="1" ht="12.75">
      <c r="A7" s="41"/>
      <c r="B7" s="50"/>
      <c r="C7" s="50"/>
      <c r="D7" s="60"/>
    </row>
    <row r="8" spans="1:4" s="72" customFormat="1" ht="12.75">
      <c r="A8" s="41"/>
      <c r="B8" s="50"/>
      <c r="C8" s="50"/>
      <c r="D8" s="60"/>
    </row>
    <row r="9" spans="1:4" s="72" customFormat="1" ht="12.75">
      <c r="A9" s="41"/>
      <c r="B9" s="50"/>
      <c r="C9" s="50"/>
      <c r="D9" s="60"/>
    </row>
    <row r="10" spans="1:4" s="72" customFormat="1" ht="12.75">
      <c r="A10" s="41"/>
      <c r="B10" s="50"/>
      <c r="C10" s="50"/>
      <c r="D10" s="60"/>
    </row>
    <row r="11" spans="1:4" s="72" customFormat="1" ht="12.75">
      <c r="A11" s="41"/>
      <c r="B11" s="50"/>
      <c r="C11" s="50"/>
      <c r="D11" s="60"/>
    </row>
    <row r="12" spans="1:4" s="72" customFormat="1" ht="12.75">
      <c r="A12" s="41"/>
      <c r="B12" s="50"/>
      <c r="C12" s="50"/>
      <c r="D12" s="60"/>
    </row>
    <row r="13" spans="1:4" s="72" customFormat="1" ht="12.75">
      <c r="A13" s="41"/>
      <c r="B13" s="50"/>
      <c r="C13" s="50"/>
      <c r="D13" s="60"/>
    </row>
    <row r="14" spans="1:4" s="72" customFormat="1" ht="12.75">
      <c r="A14" s="41"/>
      <c r="B14" s="50"/>
      <c r="C14" s="50"/>
      <c r="D14" s="60"/>
    </row>
    <row r="15" spans="1:4" s="72" customFormat="1" ht="12.75">
      <c r="A15" s="41"/>
      <c r="B15" s="50"/>
      <c r="C15" s="50"/>
      <c r="D15" s="60"/>
    </row>
    <row r="16" spans="1:4" s="72" customFormat="1" ht="12.75">
      <c r="A16" s="41"/>
      <c r="B16" s="50"/>
      <c r="C16" s="50"/>
      <c r="D16" s="60"/>
    </row>
    <row r="17" spans="1:4" s="72" customFormat="1" ht="12.75">
      <c r="A17" s="41"/>
      <c r="B17" s="50"/>
      <c r="C17" s="50"/>
      <c r="D17" s="60"/>
    </row>
    <row r="18" spans="1:4" s="72" customFormat="1" ht="12.75">
      <c r="A18" s="41"/>
      <c r="B18" s="50"/>
      <c r="C18" s="50"/>
      <c r="D18" s="60"/>
    </row>
    <row r="19" spans="1:4" s="72" customFormat="1" ht="12.75">
      <c r="A19" s="41"/>
      <c r="B19" s="50"/>
      <c r="C19" s="50"/>
      <c r="D19" s="60"/>
    </row>
    <row r="20" spans="1:4" s="72" customFormat="1" ht="12.75">
      <c r="A20" s="41"/>
      <c r="B20" s="50"/>
      <c r="C20" s="50"/>
      <c r="D20" s="60"/>
    </row>
    <row r="21" spans="1:4" s="72" customFormat="1" ht="12.75">
      <c r="A21" s="41"/>
      <c r="B21" s="50"/>
      <c r="C21" s="50"/>
      <c r="D21" s="60"/>
    </row>
    <row r="22" spans="1:4" s="72" customFormat="1" ht="12.75">
      <c r="A22" s="41"/>
      <c r="B22" s="50"/>
      <c r="C22" s="50"/>
      <c r="D22" s="60"/>
    </row>
    <row r="23" spans="1:4" s="72" customFormat="1" ht="12.75">
      <c r="A23" s="41"/>
      <c r="B23" s="50"/>
      <c r="C23" s="50"/>
      <c r="D23" s="60"/>
    </row>
    <row r="24" spans="1:4" s="72" customFormat="1" ht="12.75">
      <c r="A24" s="41"/>
      <c r="B24" s="50"/>
      <c r="C24" s="50"/>
      <c r="D24" s="60"/>
    </row>
    <row r="25" spans="1:4" s="72" customFormat="1" ht="12.75">
      <c r="A25" s="41"/>
      <c r="B25" s="50"/>
      <c r="C25" s="50"/>
      <c r="D25" s="60"/>
    </row>
    <row r="26" spans="1:4" s="72" customFormat="1" ht="12.75">
      <c r="A26" s="41"/>
      <c r="B26" s="50"/>
      <c r="C26" s="50"/>
      <c r="D26" s="60"/>
    </row>
    <row r="27" spans="1:4" s="72" customFormat="1" ht="12.75">
      <c r="A27" s="41"/>
      <c r="B27" s="50"/>
      <c r="C27" s="50"/>
      <c r="D27" s="60"/>
    </row>
    <row r="28" spans="1:4" s="72" customFormat="1" ht="12.75">
      <c r="A28" s="41"/>
      <c r="B28" s="50"/>
      <c r="C28" s="50"/>
      <c r="D28" s="60"/>
    </row>
    <row r="29" spans="1:4" s="72" customFormat="1" ht="12.75">
      <c r="A29" s="41"/>
      <c r="B29" s="50"/>
      <c r="C29" s="50"/>
      <c r="D29" s="60"/>
    </row>
    <row r="30" spans="1:4" s="72" customFormat="1" ht="12.75">
      <c r="A30" s="41"/>
      <c r="B30" s="50"/>
      <c r="C30" s="50"/>
      <c r="D30" s="60"/>
    </row>
    <row r="31" spans="1:4" s="72" customFormat="1" ht="12.75">
      <c r="A31" s="41"/>
      <c r="B31" s="50"/>
      <c r="C31" s="50"/>
      <c r="D31" s="60"/>
    </row>
    <row r="32" spans="1:4" s="72" customFormat="1" ht="12.75">
      <c r="A32" s="41"/>
      <c r="B32" s="50"/>
      <c r="C32" s="50"/>
      <c r="D32" s="60"/>
    </row>
    <row r="33" spans="1:4" s="72" customFormat="1" ht="12.75">
      <c r="A33" s="41"/>
      <c r="B33" s="50"/>
      <c r="C33" s="50"/>
      <c r="D33" s="60"/>
    </row>
    <row r="34" spans="1:4" s="72" customFormat="1" ht="12.75">
      <c r="A34" s="41"/>
      <c r="B34" s="50"/>
      <c r="C34" s="50"/>
      <c r="D34" s="60"/>
    </row>
    <row r="35" spans="1:4" s="72" customFormat="1" ht="12.75">
      <c r="A35" s="41"/>
      <c r="B35" s="50"/>
      <c r="C35" s="50"/>
      <c r="D35" s="60"/>
    </row>
    <row r="36" spans="1:4" s="72" customFormat="1" ht="12.75">
      <c r="A36" s="41"/>
      <c r="B36" s="50"/>
      <c r="C36" s="50"/>
      <c r="D36" s="60"/>
    </row>
    <row r="37" spans="1:4" s="72" customFormat="1" ht="12.75">
      <c r="A37" s="41"/>
      <c r="B37" s="50"/>
      <c r="C37" s="50"/>
      <c r="D37" s="60"/>
    </row>
    <row r="38" spans="1:4" s="72" customFormat="1" ht="12.75">
      <c r="A38" s="41"/>
      <c r="B38" s="50"/>
      <c r="C38" s="50"/>
      <c r="D38" s="60"/>
    </row>
    <row r="39" spans="1:4" s="72" customFormat="1" ht="12.75">
      <c r="A39" s="41"/>
      <c r="B39" s="50"/>
      <c r="C39" s="50"/>
      <c r="D39" s="60"/>
    </row>
    <row r="40" spans="1:4" s="72" customFormat="1" ht="12.75">
      <c r="A40" s="41"/>
      <c r="B40" s="50"/>
      <c r="C40" s="50"/>
      <c r="D40" s="60"/>
    </row>
    <row r="41" spans="1:4" s="72" customFormat="1" ht="12.75">
      <c r="A41" s="41"/>
      <c r="B41" s="50"/>
      <c r="C41" s="50"/>
      <c r="D41" s="60"/>
    </row>
    <row r="42" spans="1:4" s="72" customFormat="1" ht="12.75">
      <c r="A42" s="41"/>
      <c r="B42" s="50"/>
      <c r="C42" s="50"/>
      <c r="D42" s="60"/>
    </row>
    <row r="43" spans="1:4" s="72" customFormat="1" ht="12.75">
      <c r="A43" s="41"/>
      <c r="B43" s="50"/>
      <c r="C43" s="50"/>
      <c r="D43" s="60"/>
    </row>
    <row r="44" spans="1:4" s="72" customFormat="1" ht="12.75">
      <c r="A44" s="41"/>
      <c r="B44" s="50"/>
      <c r="C44" s="50"/>
      <c r="D44" s="60"/>
    </row>
    <row r="45" spans="1:4" s="72" customFormat="1" ht="12.75">
      <c r="A45" s="41"/>
      <c r="B45" s="50"/>
      <c r="C45" s="50"/>
      <c r="D45" s="60"/>
    </row>
    <row r="46" spans="1:4" s="72" customFormat="1" ht="12.75">
      <c r="A46" s="41"/>
      <c r="B46" s="50"/>
      <c r="C46" s="50"/>
      <c r="D46" s="60"/>
    </row>
    <row r="47" spans="1:4" s="72" customFormat="1" ht="12.75">
      <c r="A47" s="41"/>
      <c r="B47" s="50"/>
      <c r="C47" s="50"/>
      <c r="D47" s="60"/>
    </row>
    <row r="48" spans="1:4" s="72" customFormat="1" ht="12.75">
      <c r="A48" s="41"/>
      <c r="B48" s="50"/>
      <c r="C48" s="50"/>
      <c r="D48" s="60"/>
    </row>
    <row r="49" spans="1:4" s="72" customFormat="1" ht="12.75">
      <c r="A49" s="41"/>
      <c r="B49" s="50"/>
      <c r="C49" s="50"/>
      <c r="D49" s="60"/>
    </row>
    <row r="50" spans="1:4" s="72" customFormat="1" ht="12.75">
      <c r="A50" s="41"/>
      <c r="B50" s="50"/>
      <c r="C50" s="50"/>
      <c r="D50" s="60"/>
    </row>
    <row r="51" spans="1:4" s="72" customFormat="1" ht="12.75">
      <c r="A51" s="41"/>
      <c r="B51" s="50"/>
      <c r="C51" s="50"/>
      <c r="D51" s="60"/>
    </row>
    <row r="52" spans="1:4" s="72" customFormat="1" ht="12.75">
      <c r="A52" s="41"/>
      <c r="B52" s="50"/>
      <c r="C52" s="50"/>
      <c r="D52" s="60"/>
    </row>
    <row r="53" spans="1:4" s="72" customFormat="1" ht="12.75">
      <c r="A53" s="41"/>
      <c r="B53" s="50"/>
      <c r="C53" s="50"/>
      <c r="D53" s="60"/>
    </row>
    <row r="54" spans="1:4" s="72" customFormat="1" ht="12.75">
      <c r="A54" s="41"/>
      <c r="B54" s="50"/>
      <c r="C54" s="50"/>
      <c r="D54" s="60"/>
    </row>
    <row r="55" spans="1:4" s="72" customFormat="1" ht="12.75">
      <c r="A55" s="41"/>
      <c r="B55" s="50"/>
      <c r="C55" s="50"/>
      <c r="D55" s="60"/>
    </row>
  </sheetData>
  <sheetProtection/>
  <printOptions/>
  <pageMargins left="0.42" right="0.74" top="0.5511811023622047" bottom="0.5905511811023623" header="0.5118110236220472" footer="0.5118110236220472"/>
  <pageSetup fitToHeight="1" fitToWidth="1" horizontalDpi="600" verticalDpi="600" orientation="portrait" paperSize="9" scale="61" r:id="rId1"/>
  <headerFooter alignWithMargins="0">
    <oddFooter>&amp;R&amp;"Times New Roman,Italique"&amp;D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0"/>
  <dimension ref="A1:BC76"/>
  <sheetViews>
    <sheetView zoomScale="75" zoomScaleNormal="75" zoomScalePageLayoutView="0" workbookViewId="0" topLeftCell="A1">
      <pane xSplit="11" ySplit="5" topLeftCell="L15" activePane="bottomRight" state="frozen"/>
      <selection pane="topLeft" activeCell="L34" sqref="L34"/>
      <selection pane="topRight" activeCell="L34" sqref="L34"/>
      <selection pane="bottomLeft" activeCell="L34" sqref="L34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33</v>
      </c>
      <c r="B1" s="17"/>
      <c r="C1" s="17"/>
      <c r="D1" s="17"/>
      <c r="E1" s="17"/>
      <c r="F1" s="17"/>
      <c r="G1" s="17"/>
      <c r="H1" s="17"/>
      <c r="I1" s="17"/>
      <c r="L1" s="19" t="s">
        <v>8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s="104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103"/>
      <c r="AN2" s="149" t="s">
        <v>10</v>
      </c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1"/>
    </row>
    <row r="3" spans="1:55" s="108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45" t="s">
        <v>21</v>
      </c>
      <c r="K3" s="145" t="s">
        <v>24</v>
      </c>
      <c r="L3" s="148">
        <v>40985</v>
      </c>
      <c r="M3" s="144"/>
      <c r="N3" s="144">
        <v>41070</v>
      </c>
      <c r="O3" s="144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4">
        <v>41203</v>
      </c>
      <c r="AK3" s="152"/>
      <c r="AL3" s="25" t="s">
        <v>11</v>
      </c>
      <c r="AM3" s="25" t="s">
        <v>18</v>
      </c>
      <c r="AN3" s="105">
        <v>1</v>
      </c>
      <c r="AO3" s="106">
        <v>2</v>
      </c>
      <c r="AP3" s="106">
        <v>3</v>
      </c>
      <c r="AQ3" s="106">
        <v>4</v>
      </c>
      <c r="AR3" s="106">
        <v>5</v>
      </c>
      <c r="AS3" s="106">
        <v>6</v>
      </c>
      <c r="AT3" s="106">
        <v>7</v>
      </c>
      <c r="AU3" s="106">
        <v>8</v>
      </c>
      <c r="AV3" s="106">
        <v>9</v>
      </c>
      <c r="AW3" s="106">
        <v>10</v>
      </c>
      <c r="AX3" s="106">
        <v>11</v>
      </c>
      <c r="AY3" s="106">
        <v>12</v>
      </c>
      <c r="AZ3" s="106">
        <v>13</v>
      </c>
      <c r="BA3" s="107">
        <v>14</v>
      </c>
      <c r="BB3" s="25"/>
      <c r="BC3" s="25"/>
    </row>
    <row r="4" spans="1:55" s="113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46"/>
      <c r="K4" s="146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7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9"/>
      <c r="AN4" s="110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2"/>
      <c r="BB4" s="109"/>
      <c r="BC4" s="109"/>
    </row>
    <row r="5" spans="1:55" s="113" customFormat="1" ht="16.5" customHeight="1" thickBot="1">
      <c r="A5" s="80"/>
      <c r="B5" s="28"/>
      <c r="C5" s="29"/>
      <c r="D5" s="30" t="s">
        <v>23</v>
      </c>
      <c r="E5" s="30"/>
      <c r="F5" s="31"/>
      <c r="G5" s="30"/>
      <c r="H5" s="32"/>
      <c r="I5" s="33"/>
      <c r="J5" s="147"/>
      <c r="K5" s="147"/>
      <c r="L5" s="98" t="s">
        <v>49</v>
      </c>
      <c r="M5" s="99"/>
      <c r="N5" s="98" t="s">
        <v>68</v>
      </c>
      <c r="O5" s="99"/>
      <c r="P5" s="98"/>
      <c r="Q5" s="99"/>
      <c r="R5" s="98"/>
      <c r="S5" s="99"/>
      <c r="T5" s="98"/>
      <c r="U5" s="99"/>
      <c r="V5" s="100"/>
      <c r="W5" s="99"/>
      <c r="X5" s="98"/>
      <c r="Y5" s="99"/>
      <c r="Z5" s="98"/>
      <c r="AA5" s="99"/>
      <c r="AB5" s="98"/>
      <c r="AC5" s="99"/>
      <c r="AD5" s="98"/>
      <c r="AE5" s="99"/>
      <c r="AF5" s="98"/>
      <c r="AG5" s="99"/>
      <c r="AH5" s="100"/>
      <c r="AI5" s="99"/>
      <c r="AJ5" s="98" t="s">
        <v>302</v>
      </c>
      <c r="AK5" s="114"/>
      <c r="AL5" s="25"/>
      <c r="AM5" s="109"/>
      <c r="AN5" s="110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2"/>
      <c r="BB5" s="109"/>
      <c r="BC5" s="109"/>
    </row>
    <row r="6" spans="1:55" s="97" customFormat="1" ht="24.75" customHeight="1">
      <c r="A6" s="115">
        <v>1</v>
      </c>
      <c r="B6" s="116"/>
      <c r="C6" s="117"/>
      <c r="D6" s="118" t="s">
        <v>46</v>
      </c>
      <c r="E6" s="118" t="s">
        <v>47</v>
      </c>
      <c r="F6" s="119"/>
      <c r="G6" s="118" t="s">
        <v>48</v>
      </c>
      <c r="H6" s="39" t="str">
        <f aca="true" t="shared" si="0" ref="H6:H37">IF(COUNTA(AK6)&gt;0,IF(COUNTA(L6:AK6)&lt;classé,"Non","Oui"),"Non")</f>
        <v>Oui</v>
      </c>
      <c r="I6" s="120">
        <f aca="true" t="shared" si="1" ref="I6:I37">SUM(L6:AK6)-SUM(AN6:BA6)+K6</f>
        <v>212</v>
      </c>
      <c r="J6" s="121"/>
      <c r="K6" s="122">
        <f aca="true" t="shared" si="2" ref="K6:K37">COUNTIF(L$5:AK$5,$D6)*4</f>
        <v>0</v>
      </c>
      <c r="L6" s="123">
        <v>40</v>
      </c>
      <c r="M6" s="124">
        <v>1</v>
      </c>
      <c r="N6" s="125">
        <v>50</v>
      </c>
      <c r="O6" s="124">
        <v>50</v>
      </c>
      <c r="P6" s="125"/>
      <c r="Q6" s="124"/>
      <c r="R6" s="127"/>
      <c r="S6" s="124"/>
      <c r="T6" s="127"/>
      <c r="U6" s="126"/>
      <c r="V6" s="127"/>
      <c r="W6" s="124"/>
      <c r="X6" s="127"/>
      <c r="Y6" s="124"/>
      <c r="Z6" s="127"/>
      <c r="AA6" s="126"/>
      <c r="AB6" s="127"/>
      <c r="AC6" s="124"/>
      <c r="AD6" s="125"/>
      <c r="AE6" s="126"/>
      <c r="AF6" s="127"/>
      <c r="AG6" s="124"/>
      <c r="AH6" s="127"/>
      <c r="AI6" s="124"/>
      <c r="AJ6" s="126">
        <v>32</v>
      </c>
      <c r="AK6" s="128">
        <v>40</v>
      </c>
      <c r="AL6" s="4">
        <f aca="true" t="shared" si="3" ref="AL6:AL37">MAX(L6:AK6)</f>
        <v>50</v>
      </c>
      <c r="AM6" s="5">
        <f aca="true" t="shared" si="4" ref="AM6:AM24">COUNTA(L6:AK6)</f>
        <v>6</v>
      </c>
      <c r="AN6" s="94">
        <f aca="true" t="shared" si="5" ref="AN6:BA15">IF($AM6&gt;Nbcourse+AN$3-1-$J6,LARGE($L6:$AK6,Nbcourse+AN$3-$J6),0)</f>
        <v>1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 t="e">
        <f>#REF!</f>
        <v>#REF!</v>
      </c>
    </row>
    <row r="7" spans="1:55" s="97" customFormat="1" ht="24.75" customHeight="1">
      <c r="A7" s="39">
        <f aca="true" t="shared" si="6" ref="A7:A70">A6+1</f>
        <v>2</v>
      </c>
      <c r="B7" s="51"/>
      <c r="C7" s="56"/>
      <c r="D7" s="57" t="s">
        <v>49</v>
      </c>
      <c r="E7" s="57" t="s">
        <v>50</v>
      </c>
      <c r="F7" s="58"/>
      <c r="G7" s="57" t="s">
        <v>51</v>
      </c>
      <c r="H7" s="39" t="str">
        <f t="shared" si="0"/>
        <v>Oui</v>
      </c>
      <c r="I7" s="14">
        <f t="shared" si="1"/>
        <v>192</v>
      </c>
      <c r="J7" s="122"/>
      <c r="K7" s="122">
        <f t="shared" si="2"/>
        <v>4</v>
      </c>
      <c r="L7" s="15">
        <v>32</v>
      </c>
      <c r="M7" s="16">
        <v>40</v>
      </c>
      <c r="N7" s="54">
        <v>26</v>
      </c>
      <c r="O7" s="16">
        <v>26</v>
      </c>
      <c r="P7" s="54"/>
      <c r="Q7" s="16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>
        <v>40</v>
      </c>
      <c r="AK7" s="82">
        <v>50</v>
      </c>
      <c r="AL7" s="4">
        <f t="shared" si="3"/>
        <v>50</v>
      </c>
      <c r="AM7" s="5">
        <f t="shared" si="4"/>
        <v>6</v>
      </c>
      <c r="AN7" s="94">
        <f t="shared" si="5"/>
        <v>26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 t="e">
        <f>#REF!</f>
        <v>#REF!</v>
      </c>
    </row>
    <row r="8" spans="1:55" s="97" customFormat="1" ht="24.75" customHeight="1">
      <c r="A8" s="39">
        <f t="shared" si="6"/>
        <v>3</v>
      </c>
      <c r="B8" s="51"/>
      <c r="C8" s="56"/>
      <c r="D8" s="57" t="s">
        <v>75</v>
      </c>
      <c r="E8" s="57" t="s">
        <v>76</v>
      </c>
      <c r="F8" s="58"/>
      <c r="G8" s="57" t="s">
        <v>36</v>
      </c>
      <c r="H8" s="39" t="str">
        <f t="shared" si="0"/>
        <v>Oui</v>
      </c>
      <c r="I8" s="14">
        <f t="shared" si="1"/>
        <v>127</v>
      </c>
      <c r="J8" s="122"/>
      <c r="K8" s="122">
        <f t="shared" si="2"/>
        <v>0</v>
      </c>
      <c r="L8" s="15">
        <v>13</v>
      </c>
      <c r="M8" s="16">
        <v>22</v>
      </c>
      <c r="N8" s="54">
        <v>16</v>
      </c>
      <c r="O8" s="16">
        <v>1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50</v>
      </c>
      <c r="AK8" s="82">
        <v>26</v>
      </c>
      <c r="AL8" s="4">
        <f t="shared" si="3"/>
        <v>50</v>
      </c>
      <c r="AM8" s="5">
        <f t="shared" si="4"/>
        <v>6</v>
      </c>
      <c r="AN8" s="94">
        <f t="shared" si="5"/>
        <v>1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 t="e">
        <f>#REF!</f>
        <v>#REF!</v>
      </c>
    </row>
    <row r="9" spans="1:55" s="97" customFormat="1" ht="24.75" customHeight="1">
      <c r="A9" s="39">
        <f t="shared" si="6"/>
        <v>4</v>
      </c>
      <c r="B9" s="51"/>
      <c r="C9" s="56"/>
      <c r="D9" s="57" t="s">
        <v>52</v>
      </c>
      <c r="E9" s="57" t="s">
        <v>53</v>
      </c>
      <c r="F9" s="58"/>
      <c r="G9" s="57" t="s">
        <v>54</v>
      </c>
      <c r="H9" s="39" t="str">
        <f t="shared" si="0"/>
        <v>Oui</v>
      </c>
      <c r="I9" s="14">
        <f t="shared" si="1"/>
        <v>127</v>
      </c>
      <c r="J9" s="122"/>
      <c r="K9" s="122">
        <f t="shared" si="2"/>
        <v>0</v>
      </c>
      <c r="L9" s="15">
        <v>26</v>
      </c>
      <c r="M9" s="16">
        <v>50</v>
      </c>
      <c r="N9" s="54">
        <v>19</v>
      </c>
      <c r="O9" s="16">
        <v>17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>
        <v>15</v>
      </c>
      <c r="AK9" s="82">
        <v>1</v>
      </c>
      <c r="AL9" s="4">
        <f t="shared" si="3"/>
        <v>50</v>
      </c>
      <c r="AM9" s="5">
        <f t="shared" si="4"/>
        <v>6</v>
      </c>
      <c r="AN9" s="94">
        <f t="shared" si="5"/>
        <v>1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 t="e">
        <f>#REF!</f>
        <v>#REF!</v>
      </c>
    </row>
    <row r="10" spans="1:55" s="97" customFormat="1" ht="24.75" customHeight="1">
      <c r="A10" s="39">
        <f t="shared" si="6"/>
        <v>5</v>
      </c>
      <c r="B10" s="51"/>
      <c r="C10" s="56"/>
      <c r="D10" s="57" t="s">
        <v>68</v>
      </c>
      <c r="E10" s="57" t="s">
        <v>69</v>
      </c>
      <c r="F10" s="58"/>
      <c r="G10" s="57" t="s">
        <v>42</v>
      </c>
      <c r="H10" s="39" t="str">
        <f t="shared" si="0"/>
        <v>Oui</v>
      </c>
      <c r="I10" s="14">
        <f t="shared" si="1"/>
        <v>116</v>
      </c>
      <c r="J10" s="122"/>
      <c r="K10" s="122">
        <f t="shared" si="2"/>
        <v>4</v>
      </c>
      <c r="L10" s="15">
        <v>16</v>
      </c>
      <c r="M10" s="16">
        <v>19</v>
      </c>
      <c r="N10" s="54">
        <v>40</v>
      </c>
      <c r="O10" s="16">
        <v>22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>
        <v>8</v>
      </c>
      <c r="AK10" s="82">
        <v>15</v>
      </c>
      <c r="AL10" s="4">
        <f t="shared" si="3"/>
        <v>40</v>
      </c>
      <c r="AM10" s="5">
        <f t="shared" si="4"/>
        <v>6</v>
      </c>
      <c r="AN10" s="94">
        <f t="shared" si="5"/>
        <v>8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 t="e">
        <f>#REF!</f>
        <v>#REF!</v>
      </c>
    </row>
    <row r="11" spans="1:55" s="97" customFormat="1" ht="24.75" customHeight="1">
      <c r="A11" s="39">
        <f t="shared" si="6"/>
        <v>6</v>
      </c>
      <c r="B11" s="51"/>
      <c r="C11" s="52"/>
      <c r="D11" s="57" t="s">
        <v>58</v>
      </c>
      <c r="E11" s="57" t="s">
        <v>59</v>
      </c>
      <c r="F11" s="58"/>
      <c r="G11" s="57" t="s">
        <v>60</v>
      </c>
      <c r="H11" s="39" t="str">
        <f t="shared" si="0"/>
        <v>Oui</v>
      </c>
      <c r="I11" s="14">
        <f t="shared" si="1"/>
        <v>107</v>
      </c>
      <c r="J11" s="122"/>
      <c r="K11" s="122">
        <f t="shared" si="2"/>
        <v>0</v>
      </c>
      <c r="L11" s="15">
        <v>20</v>
      </c>
      <c r="M11" s="16">
        <v>32</v>
      </c>
      <c r="N11" s="54">
        <v>8</v>
      </c>
      <c r="O11" s="16">
        <v>15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>
        <v>20</v>
      </c>
      <c r="AK11" s="82">
        <v>20</v>
      </c>
      <c r="AL11" s="4">
        <f t="shared" si="3"/>
        <v>32</v>
      </c>
      <c r="AM11" s="5">
        <f t="shared" si="4"/>
        <v>6</v>
      </c>
      <c r="AN11" s="94">
        <f t="shared" si="5"/>
        <v>8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 t="e">
        <f>#REF!</f>
        <v>#REF!</v>
      </c>
    </row>
    <row r="12" spans="1:55" s="97" customFormat="1" ht="24.75" customHeight="1">
      <c r="A12" s="39">
        <f t="shared" si="6"/>
        <v>7</v>
      </c>
      <c r="B12" s="51"/>
      <c r="C12" s="52"/>
      <c r="D12" s="57" t="s">
        <v>43</v>
      </c>
      <c r="E12" s="57" t="s">
        <v>44</v>
      </c>
      <c r="F12" s="58"/>
      <c r="G12" s="57" t="s">
        <v>45</v>
      </c>
      <c r="H12" s="39" t="str">
        <f t="shared" si="0"/>
        <v>Oui</v>
      </c>
      <c r="I12" s="14">
        <f t="shared" si="1"/>
        <v>90</v>
      </c>
      <c r="J12" s="122"/>
      <c r="K12" s="122">
        <f t="shared" si="2"/>
        <v>0</v>
      </c>
      <c r="L12" s="15">
        <v>50</v>
      </c>
      <c r="M12" s="16">
        <v>7</v>
      </c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>
        <v>14</v>
      </c>
      <c r="AK12" s="82">
        <v>19</v>
      </c>
      <c r="AL12" s="4">
        <f t="shared" si="3"/>
        <v>50</v>
      </c>
      <c r="AM12" s="5">
        <f t="shared" si="4"/>
        <v>4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 t="e">
        <f>#REF!</f>
        <v>#REF!</v>
      </c>
    </row>
    <row r="13" spans="1:55" s="97" customFormat="1" ht="24.75" customHeight="1">
      <c r="A13" s="39">
        <f t="shared" si="6"/>
        <v>8</v>
      </c>
      <c r="B13" s="51"/>
      <c r="C13" s="56"/>
      <c r="D13" s="57" t="s">
        <v>302</v>
      </c>
      <c r="E13" s="57" t="s">
        <v>303</v>
      </c>
      <c r="F13" s="58"/>
      <c r="G13" s="57" t="s">
        <v>116</v>
      </c>
      <c r="H13" s="39" t="str">
        <f t="shared" si="0"/>
        <v>Oui</v>
      </c>
      <c r="I13" s="14">
        <f t="shared" si="1"/>
        <v>72</v>
      </c>
      <c r="J13" s="122"/>
      <c r="K13" s="122">
        <f t="shared" si="2"/>
        <v>4</v>
      </c>
      <c r="L13" s="15"/>
      <c r="M13" s="16"/>
      <c r="N13" s="54">
        <v>1</v>
      </c>
      <c r="O13" s="16">
        <v>9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>
        <v>26</v>
      </c>
      <c r="AK13" s="82">
        <v>32</v>
      </c>
      <c r="AL13" s="4">
        <f t="shared" si="3"/>
        <v>32</v>
      </c>
      <c r="AM13" s="5">
        <f t="shared" si="4"/>
        <v>4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 t="e">
        <f>#REF!</f>
        <v>#REF!</v>
      </c>
    </row>
    <row r="14" spans="1:55" s="97" customFormat="1" ht="24.75" customHeight="1">
      <c r="A14" s="39">
        <f t="shared" si="6"/>
        <v>9</v>
      </c>
      <c r="B14" s="51"/>
      <c r="C14" s="56"/>
      <c r="D14" s="57" t="s">
        <v>100</v>
      </c>
      <c r="E14" s="57" t="s">
        <v>101</v>
      </c>
      <c r="F14" s="58"/>
      <c r="G14" s="57" t="s">
        <v>54</v>
      </c>
      <c r="H14" s="39" t="str">
        <f t="shared" si="0"/>
        <v>Oui</v>
      </c>
      <c r="I14" s="14">
        <f t="shared" si="1"/>
        <v>72</v>
      </c>
      <c r="J14" s="122"/>
      <c r="K14" s="122">
        <f t="shared" si="2"/>
        <v>0</v>
      </c>
      <c r="L14" s="15">
        <v>1</v>
      </c>
      <c r="M14" s="16">
        <v>12</v>
      </c>
      <c r="N14" s="54">
        <v>12</v>
      </c>
      <c r="O14" s="16">
        <v>14</v>
      </c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>
        <v>18</v>
      </c>
      <c r="AK14" s="82">
        <v>16</v>
      </c>
      <c r="AL14" s="4">
        <f t="shared" si="3"/>
        <v>18</v>
      </c>
      <c r="AM14" s="5">
        <f t="shared" si="4"/>
        <v>6</v>
      </c>
      <c r="AN14" s="94">
        <f t="shared" si="5"/>
        <v>1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 t="e">
        <f>#REF!</f>
        <v>#REF!</v>
      </c>
    </row>
    <row r="15" spans="1:55" s="97" customFormat="1" ht="24.75" customHeight="1">
      <c r="A15" s="39">
        <f t="shared" si="6"/>
        <v>10</v>
      </c>
      <c r="B15" s="51"/>
      <c r="C15" s="56"/>
      <c r="D15" s="57" t="s">
        <v>55</v>
      </c>
      <c r="E15" s="57" t="s">
        <v>56</v>
      </c>
      <c r="F15" s="58"/>
      <c r="G15" s="57" t="s">
        <v>57</v>
      </c>
      <c r="H15" s="39" t="str">
        <f t="shared" si="0"/>
        <v>Oui</v>
      </c>
      <c r="I15" s="14">
        <f t="shared" si="1"/>
        <v>69</v>
      </c>
      <c r="J15" s="122"/>
      <c r="K15" s="122">
        <f t="shared" si="2"/>
        <v>0</v>
      </c>
      <c r="L15" s="15">
        <v>22</v>
      </c>
      <c r="M15" s="16">
        <v>18</v>
      </c>
      <c r="N15" s="54">
        <v>1</v>
      </c>
      <c r="O15" s="16">
        <v>19</v>
      </c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>
        <v>9</v>
      </c>
      <c r="AK15" s="82">
        <v>1</v>
      </c>
      <c r="AL15" s="4">
        <f t="shared" si="3"/>
        <v>22</v>
      </c>
      <c r="AM15" s="5">
        <f t="shared" si="4"/>
        <v>6</v>
      </c>
      <c r="AN15" s="94">
        <f t="shared" si="5"/>
        <v>1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 t="e">
        <f>#REF!</f>
        <v>#REF!</v>
      </c>
    </row>
    <row r="16" spans="1:55" s="97" customFormat="1" ht="24.75" customHeight="1">
      <c r="A16" s="62">
        <f t="shared" si="6"/>
        <v>11</v>
      </c>
      <c r="B16" s="61"/>
      <c r="C16" s="135"/>
      <c r="D16" s="57" t="s">
        <v>64</v>
      </c>
      <c r="E16" s="68" t="s">
        <v>65</v>
      </c>
      <c r="F16" s="69"/>
      <c r="G16" s="68" t="s">
        <v>60</v>
      </c>
      <c r="H16" s="39" t="str">
        <f t="shared" si="0"/>
        <v>Oui</v>
      </c>
      <c r="I16" s="63">
        <f t="shared" si="1"/>
        <v>69</v>
      </c>
      <c r="J16" s="129"/>
      <c r="K16" s="122">
        <f t="shared" si="2"/>
        <v>0</v>
      </c>
      <c r="L16" s="70">
        <v>18</v>
      </c>
      <c r="M16" s="64">
        <v>1</v>
      </c>
      <c r="N16" s="65">
        <v>18</v>
      </c>
      <c r="O16" s="64">
        <v>7</v>
      </c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>
        <v>12</v>
      </c>
      <c r="AK16" s="83">
        <v>14</v>
      </c>
      <c r="AL16" s="4">
        <f t="shared" si="3"/>
        <v>18</v>
      </c>
      <c r="AM16" s="5">
        <f t="shared" si="4"/>
        <v>6</v>
      </c>
      <c r="AN16" s="94">
        <f aca="true" t="shared" si="7" ref="AN16:BA25">IF($AM16&gt;Nbcourse+AN$3-1-$J16,LARGE($L16:$AK16,Nbcourse+AN$3-$J16),0)</f>
        <v>1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 t="e">
        <f>#REF!</f>
        <v>#REF!</v>
      </c>
    </row>
    <row r="17" spans="1:55" s="97" customFormat="1" ht="24.75" customHeight="1">
      <c r="A17" s="39">
        <f t="shared" si="6"/>
        <v>12</v>
      </c>
      <c r="B17" s="51"/>
      <c r="C17" s="56"/>
      <c r="D17" s="57" t="s">
        <v>77</v>
      </c>
      <c r="E17" s="57" t="s">
        <v>78</v>
      </c>
      <c r="F17" s="58"/>
      <c r="G17" s="57" t="s">
        <v>51</v>
      </c>
      <c r="H17" s="39" t="str">
        <f t="shared" si="0"/>
        <v>Oui</v>
      </c>
      <c r="I17" s="14">
        <f t="shared" si="1"/>
        <v>63</v>
      </c>
      <c r="J17" s="122"/>
      <c r="K17" s="122">
        <f t="shared" si="2"/>
        <v>0</v>
      </c>
      <c r="L17" s="15">
        <v>12</v>
      </c>
      <c r="M17" s="16">
        <v>8</v>
      </c>
      <c r="N17" s="54">
        <v>4</v>
      </c>
      <c r="O17" s="16">
        <v>2</v>
      </c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>
        <v>17</v>
      </c>
      <c r="AK17" s="82">
        <v>22</v>
      </c>
      <c r="AL17" s="4">
        <f t="shared" si="3"/>
        <v>22</v>
      </c>
      <c r="AM17" s="5">
        <f t="shared" si="4"/>
        <v>6</v>
      </c>
      <c r="AN17" s="94">
        <f t="shared" si="7"/>
        <v>2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 t="e">
        <f>#REF!</f>
        <v>#REF!</v>
      </c>
    </row>
    <row r="18" spans="1:55" s="97" customFormat="1" ht="24.75" customHeight="1">
      <c r="A18" s="39">
        <f t="shared" si="6"/>
        <v>13</v>
      </c>
      <c r="B18" s="51"/>
      <c r="C18" s="56"/>
      <c r="D18" s="57" t="s">
        <v>58</v>
      </c>
      <c r="E18" s="57" t="s">
        <v>117</v>
      </c>
      <c r="F18" s="58"/>
      <c r="G18" s="57" t="s">
        <v>60</v>
      </c>
      <c r="H18" s="39" t="str">
        <f t="shared" si="0"/>
        <v>Oui</v>
      </c>
      <c r="I18" s="14">
        <f t="shared" si="1"/>
        <v>62</v>
      </c>
      <c r="J18" s="122"/>
      <c r="K18" s="122">
        <f t="shared" si="2"/>
        <v>0</v>
      </c>
      <c r="L18" s="15">
        <v>1</v>
      </c>
      <c r="M18" s="16">
        <v>16</v>
      </c>
      <c r="N18" s="54">
        <v>15</v>
      </c>
      <c r="O18" s="16">
        <v>8</v>
      </c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>
        <v>22</v>
      </c>
      <c r="AK18" s="82">
        <v>1</v>
      </c>
      <c r="AL18" s="4">
        <f t="shared" si="3"/>
        <v>22</v>
      </c>
      <c r="AM18" s="5">
        <f t="shared" si="4"/>
        <v>6</v>
      </c>
      <c r="AN18" s="94">
        <f t="shared" si="7"/>
        <v>1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 t="e">
        <f>#REF!</f>
        <v>#REF!</v>
      </c>
    </row>
    <row r="19" spans="1:55" s="97" customFormat="1" ht="24.75" customHeight="1">
      <c r="A19" s="39">
        <f t="shared" si="6"/>
        <v>14</v>
      </c>
      <c r="B19" s="51"/>
      <c r="C19" s="56"/>
      <c r="D19" s="57" t="s">
        <v>66</v>
      </c>
      <c r="E19" s="57" t="s">
        <v>67</v>
      </c>
      <c r="F19" s="58"/>
      <c r="G19" s="57" t="s">
        <v>60</v>
      </c>
      <c r="H19" s="39" t="str">
        <f t="shared" si="0"/>
        <v>Oui</v>
      </c>
      <c r="I19" s="14">
        <f t="shared" si="1"/>
        <v>56</v>
      </c>
      <c r="J19" s="122"/>
      <c r="K19" s="122">
        <f t="shared" si="2"/>
        <v>0</v>
      </c>
      <c r="L19" s="15">
        <v>17</v>
      </c>
      <c r="M19" s="16">
        <v>20</v>
      </c>
      <c r="N19" s="54">
        <v>13</v>
      </c>
      <c r="O19" s="16">
        <v>5</v>
      </c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>
        <v>1</v>
      </c>
      <c r="AK19" s="82">
        <v>1</v>
      </c>
      <c r="AL19" s="4">
        <f t="shared" si="3"/>
        <v>20</v>
      </c>
      <c r="AM19" s="5">
        <f t="shared" si="4"/>
        <v>6</v>
      </c>
      <c r="AN19" s="94">
        <f t="shared" si="7"/>
        <v>1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 t="e">
        <f>#REF!</f>
        <v>#REF!</v>
      </c>
    </row>
    <row r="20" spans="1:55" s="97" customFormat="1" ht="24.75" customHeight="1">
      <c r="A20" s="39">
        <f t="shared" si="6"/>
        <v>15</v>
      </c>
      <c r="B20" s="51"/>
      <c r="C20" s="56"/>
      <c r="D20" s="57" t="s">
        <v>70</v>
      </c>
      <c r="E20" s="57" t="s">
        <v>71</v>
      </c>
      <c r="F20" s="58"/>
      <c r="G20" s="57" t="s">
        <v>51</v>
      </c>
      <c r="H20" s="39" t="str">
        <f t="shared" si="0"/>
        <v>Oui</v>
      </c>
      <c r="I20" s="14">
        <f t="shared" si="1"/>
        <v>47</v>
      </c>
      <c r="J20" s="122"/>
      <c r="K20" s="122">
        <f t="shared" si="2"/>
        <v>0</v>
      </c>
      <c r="L20" s="15">
        <v>15</v>
      </c>
      <c r="M20" s="16">
        <v>15</v>
      </c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>
        <v>7</v>
      </c>
      <c r="AK20" s="82">
        <v>10</v>
      </c>
      <c r="AL20" s="4">
        <f t="shared" si="3"/>
        <v>15</v>
      </c>
      <c r="AM20" s="5">
        <f t="shared" si="4"/>
        <v>4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 t="e">
        <f>#REF!</f>
        <v>#REF!</v>
      </c>
    </row>
    <row r="21" spans="1:55" s="97" customFormat="1" ht="24.75" customHeight="1">
      <c r="A21" s="39">
        <f t="shared" si="6"/>
        <v>16</v>
      </c>
      <c r="B21" s="51"/>
      <c r="C21" s="56"/>
      <c r="D21" s="57" t="s">
        <v>82</v>
      </c>
      <c r="E21" s="57" t="s">
        <v>83</v>
      </c>
      <c r="F21" s="58"/>
      <c r="G21" s="57" t="s">
        <v>84</v>
      </c>
      <c r="H21" s="39" t="str">
        <f t="shared" si="0"/>
        <v>Oui</v>
      </c>
      <c r="I21" s="14">
        <f t="shared" si="1"/>
        <v>45</v>
      </c>
      <c r="J21" s="122"/>
      <c r="K21" s="122">
        <f t="shared" si="2"/>
        <v>0</v>
      </c>
      <c r="L21" s="15">
        <v>9</v>
      </c>
      <c r="M21" s="16">
        <v>14</v>
      </c>
      <c r="N21" s="54">
        <v>2</v>
      </c>
      <c r="O21" s="16">
        <v>11</v>
      </c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>
        <v>4</v>
      </c>
      <c r="AK21" s="82">
        <v>7</v>
      </c>
      <c r="AL21" s="4">
        <f t="shared" si="3"/>
        <v>14</v>
      </c>
      <c r="AM21" s="5">
        <f t="shared" si="4"/>
        <v>6</v>
      </c>
      <c r="AN21" s="94">
        <f t="shared" si="7"/>
        <v>2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6"/>
      <c r="D22" s="57" t="s">
        <v>85</v>
      </c>
      <c r="E22" s="57" t="s">
        <v>86</v>
      </c>
      <c r="F22" s="58"/>
      <c r="G22" s="57" t="s">
        <v>79</v>
      </c>
      <c r="H22" s="39" t="str">
        <f t="shared" si="0"/>
        <v>Oui</v>
      </c>
      <c r="I22" s="14">
        <f t="shared" si="1"/>
        <v>45</v>
      </c>
      <c r="J22" s="122"/>
      <c r="K22" s="122">
        <f t="shared" si="2"/>
        <v>0</v>
      </c>
      <c r="L22" s="15">
        <v>8</v>
      </c>
      <c r="M22" s="16">
        <v>11</v>
      </c>
      <c r="N22" s="54">
        <v>1</v>
      </c>
      <c r="O22" s="16">
        <v>1</v>
      </c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>
        <v>13</v>
      </c>
      <c r="AK22" s="82">
        <v>12</v>
      </c>
      <c r="AL22" s="4">
        <f t="shared" si="3"/>
        <v>13</v>
      </c>
      <c r="AM22" s="5">
        <f t="shared" si="4"/>
        <v>6</v>
      </c>
      <c r="AN22" s="94">
        <f t="shared" si="7"/>
        <v>1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2"/>
      <c r="D23" s="57" t="s">
        <v>87</v>
      </c>
      <c r="E23" s="57" t="s">
        <v>88</v>
      </c>
      <c r="F23" s="58"/>
      <c r="G23" s="57" t="s">
        <v>89</v>
      </c>
      <c r="H23" s="39" t="str">
        <f t="shared" si="0"/>
        <v>Oui</v>
      </c>
      <c r="I23" s="14">
        <f t="shared" si="1"/>
        <v>33</v>
      </c>
      <c r="J23" s="122"/>
      <c r="K23" s="122">
        <f t="shared" si="2"/>
        <v>0</v>
      </c>
      <c r="L23" s="15">
        <v>7</v>
      </c>
      <c r="M23" s="16">
        <v>13</v>
      </c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>
        <v>3</v>
      </c>
      <c r="AK23" s="82">
        <v>10</v>
      </c>
      <c r="AL23" s="4">
        <f t="shared" si="3"/>
        <v>13</v>
      </c>
      <c r="AM23" s="5">
        <f t="shared" si="4"/>
        <v>4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6"/>
      <c r="D24" s="57" t="s">
        <v>112</v>
      </c>
      <c r="E24" s="57" t="s">
        <v>113</v>
      </c>
      <c r="F24" s="58"/>
      <c r="G24" s="57" t="s">
        <v>36</v>
      </c>
      <c r="H24" s="39" t="str">
        <f t="shared" si="0"/>
        <v>Oui</v>
      </c>
      <c r="I24" s="14">
        <f t="shared" si="1"/>
        <v>33</v>
      </c>
      <c r="J24" s="122"/>
      <c r="K24" s="122">
        <f t="shared" si="2"/>
        <v>0</v>
      </c>
      <c r="L24" s="15">
        <v>10</v>
      </c>
      <c r="M24" s="16">
        <v>4</v>
      </c>
      <c r="N24" s="54">
        <v>6</v>
      </c>
      <c r="O24" s="16">
        <v>12</v>
      </c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>
        <v>1</v>
      </c>
      <c r="AK24" s="82">
        <v>1</v>
      </c>
      <c r="AL24" s="4">
        <f t="shared" si="3"/>
        <v>12</v>
      </c>
      <c r="AM24" s="5">
        <f t="shared" si="4"/>
        <v>6</v>
      </c>
      <c r="AN24" s="94">
        <f t="shared" si="7"/>
        <v>1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 t="s">
        <v>296</v>
      </c>
      <c r="E25" s="57" t="s">
        <v>297</v>
      </c>
      <c r="F25" s="58"/>
      <c r="G25" s="57" t="s">
        <v>298</v>
      </c>
      <c r="H25" s="39" t="str">
        <f t="shared" si="0"/>
        <v>Oui</v>
      </c>
      <c r="I25" s="14">
        <f t="shared" si="1"/>
        <v>30</v>
      </c>
      <c r="J25" s="122"/>
      <c r="K25" s="122">
        <f t="shared" si="2"/>
        <v>0</v>
      </c>
      <c r="L25" s="15"/>
      <c r="M25" s="16"/>
      <c r="N25" s="54">
        <v>5</v>
      </c>
      <c r="O25" s="16">
        <v>1</v>
      </c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>
        <v>11</v>
      </c>
      <c r="AK25" s="82">
        <v>13</v>
      </c>
      <c r="AL25" s="4">
        <f t="shared" si="3"/>
        <v>13</v>
      </c>
      <c r="AM25" s="5">
        <f aca="true" t="shared" si="8" ref="AM25:AM38">COUNTA(L25:AK25)</f>
        <v>4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6"/>
      <c r="D26" s="57" t="s">
        <v>85</v>
      </c>
      <c r="E26" s="57" t="s">
        <v>90</v>
      </c>
      <c r="F26" s="58"/>
      <c r="G26" s="57" t="s">
        <v>79</v>
      </c>
      <c r="H26" s="39" t="str">
        <f t="shared" si="0"/>
        <v>Oui</v>
      </c>
      <c r="I26" s="14">
        <f t="shared" si="1"/>
        <v>28</v>
      </c>
      <c r="J26" s="122"/>
      <c r="K26" s="122">
        <f t="shared" si="2"/>
        <v>0</v>
      </c>
      <c r="L26" s="15">
        <v>6</v>
      </c>
      <c r="M26" s="16">
        <v>10</v>
      </c>
      <c r="N26" s="54">
        <v>1</v>
      </c>
      <c r="O26" s="16">
        <v>1</v>
      </c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>
        <v>10</v>
      </c>
      <c r="AK26" s="82">
        <v>1</v>
      </c>
      <c r="AL26" s="4">
        <f t="shared" si="3"/>
        <v>10</v>
      </c>
      <c r="AM26" s="5">
        <f t="shared" si="8"/>
        <v>6</v>
      </c>
      <c r="AN26" s="94">
        <f aca="true" t="shared" si="9" ref="AN26:BA32">IF($AM26&gt;Nbcourse+AN$3-1-$J26,LARGE($L26:$AK26,Nbcourse+AN$3-$J26),0)</f>
        <v>1</v>
      </c>
      <c r="AO26" s="4">
        <f t="shared" si="9"/>
        <v>0</v>
      </c>
      <c r="AP26" s="4">
        <f t="shared" si="9"/>
        <v>0</v>
      </c>
      <c r="AQ26" s="4">
        <f t="shared" si="9"/>
        <v>0</v>
      </c>
      <c r="AR26" s="4">
        <f t="shared" si="9"/>
        <v>0</v>
      </c>
      <c r="AS26" s="4">
        <f t="shared" si="9"/>
        <v>0</v>
      </c>
      <c r="AT26" s="4">
        <f t="shared" si="9"/>
        <v>0</v>
      </c>
      <c r="AU26" s="4">
        <f t="shared" si="9"/>
        <v>0</v>
      </c>
      <c r="AV26" s="4">
        <f t="shared" si="9"/>
        <v>0</v>
      </c>
      <c r="AW26" s="4">
        <f t="shared" si="9"/>
        <v>0</v>
      </c>
      <c r="AX26" s="4">
        <f t="shared" si="9"/>
        <v>0</v>
      </c>
      <c r="AY26" s="4">
        <f t="shared" si="9"/>
        <v>0</v>
      </c>
      <c r="AZ26" s="4">
        <f t="shared" si="9"/>
        <v>0</v>
      </c>
      <c r="BA26" s="95">
        <f t="shared" si="9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 t="s">
        <v>306</v>
      </c>
      <c r="E27" s="57" t="s">
        <v>307</v>
      </c>
      <c r="F27" s="58"/>
      <c r="G27" s="57" t="s">
        <v>60</v>
      </c>
      <c r="H27" s="39" t="str">
        <f t="shared" si="0"/>
        <v>Oui</v>
      </c>
      <c r="I27" s="14">
        <f t="shared" si="1"/>
        <v>21</v>
      </c>
      <c r="J27" s="122"/>
      <c r="K27" s="122">
        <f t="shared" si="2"/>
        <v>0</v>
      </c>
      <c r="L27" s="15"/>
      <c r="M27" s="16"/>
      <c r="N27" s="54">
        <v>1</v>
      </c>
      <c r="O27" s="16">
        <v>16</v>
      </c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>
        <v>1</v>
      </c>
      <c r="AK27" s="82">
        <v>3</v>
      </c>
      <c r="AL27" s="4">
        <f t="shared" si="3"/>
        <v>16</v>
      </c>
      <c r="AM27" s="5">
        <f t="shared" si="8"/>
        <v>4</v>
      </c>
      <c r="AN27" s="94">
        <f t="shared" si="9"/>
        <v>0</v>
      </c>
      <c r="AO27" s="4">
        <f t="shared" si="9"/>
        <v>0</v>
      </c>
      <c r="AP27" s="4">
        <f t="shared" si="9"/>
        <v>0</v>
      </c>
      <c r="AQ27" s="4">
        <f t="shared" si="9"/>
        <v>0</v>
      </c>
      <c r="AR27" s="4">
        <f t="shared" si="9"/>
        <v>0</v>
      </c>
      <c r="AS27" s="4">
        <f t="shared" si="9"/>
        <v>0</v>
      </c>
      <c r="AT27" s="4">
        <f t="shared" si="9"/>
        <v>0</v>
      </c>
      <c r="AU27" s="4">
        <f t="shared" si="9"/>
        <v>0</v>
      </c>
      <c r="AV27" s="4">
        <f t="shared" si="9"/>
        <v>0</v>
      </c>
      <c r="AW27" s="4">
        <f t="shared" si="9"/>
        <v>0</v>
      </c>
      <c r="AX27" s="4">
        <f t="shared" si="9"/>
        <v>0</v>
      </c>
      <c r="AY27" s="4">
        <f t="shared" si="9"/>
        <v>0</v>
      </c>
      <c r="AZ27" s="4">
        <f t="shared" si="9"/>
        <v>0</v>
      </c>
      <c r="BA27" s="95">
        <f t="shared" si="9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2"/>
      <c r="D28" s="57" t="s">
        <v>94</v>
      </c>
      <c r="E28" s="57" t="s">
        <v>95</v>
      </c>
      <c r="F28" s="58"/>
      <c r="G28" s="57" t="s">
        <v>39</v>
      </c>
      <c r="H28" s="39" t="str">
        <f t="shared" si="0"/>
        <v>Oui</v>
      </c>
      <c r="I28" s="14">
        <f t="shared" si="1"/>
        <v>20</v>
      </c>
      <c r="J28" s="122"/>
      <c r="K28" s="122">
        <f t="shared" si="2"/>
        <v>0</v>
      </c>
      <c r="L28" s="15">
        <v>4</v>
      </c>
      <c r="M28" s="16">
        <v>3</v>
      </c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>
        <v>5</v>
      </c>
      <c r="AK28" s="82">
        <v>8</v>
      </c>
      <c r="AL28" s="4">
        <f t="shared" si="3"/>
        <v>8</v>
      </c>
      <c r="AM28" s="5">
        <f t="shared" si="8"/>
        <v>4</v>
      </c>
      <c r="AN28" s="94">
        <f t="shared" si="9"/>
        <v>0</v>
      </c>
      <c r="AO28" s="4">
        <f t="shared" si="9"/>
        <v>0</v>
      </c>
      <c r="AP28" s="4">
        <f t="shared" si="9"/>
        <v>0</v>
      </c>
      <c r="AQ28" s="4">
        <f t="shared" si="9"/>
        <v>0</v>
      </c>
      <c r="AR28" s="4">
        <f t="shared" si="9"/>
        <v>0</v>
      </c>
      <c r="AS28" s="4">
        <f t="shared" si="9"/>
        <v>0</v>
      </c>
      <c r="AT28" s="4">
        <f t="shared" si="9"/>
        <v>0</v>
      </c>
      <c r="AU28" s="4">
        <f t="shared" si="9"/>
        <v>0</v>
      </c>
      <c r="AV28" s="4">
        <f t="shared" si="9"/>
        <v>0</v>
      </c>
      <c r="AW28" s="4">
        <f t="shared" si="9"/>
        <v>0</v>
      </c>
      <c r="AX28" s="4">
        <f t="shared" si="9"/>
        <v>0</v>
      </c>
      <c r="AY28" s="4">
        <f t="shared" si="9"/>
        <v>0</v>
      </c>
      <c r="AZ28" s="4">
        <f t="shared" si="9"/>
        <v>0</v>
      </c>
      <c r="BA28" s="95">
        <f t="shared" si="9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 t="s">
        <v>108</v>
      </c>
      <c r="E29" s="57" t="s">
        <v>109</v>
      </c>
      <c r="F29" s="58"/>
      <c r="G29" s="57" t="s">
        <v>89</v>
      </c>
      <c r="H29" s="39" t="str">
        <f t="shared" si="0"/>
        <v>Oui</v>
      </c>
      <c r="I29" s="14">
        <f t="shared" si="1"/>
        <v>9</v>
      </c>
      <c r="J29" s="122"/>
      <c r="K29" s="122">
        <f t="shared" si="2"/>
        <v>0</v>
      </c>
      <c r="L29" s="15">
        <v>1</v>
      </c>
      <c r="M29" s="16">
        <v>2</v>
      </c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>
        <v>1</v>
      </c>
      <c r="AK29" s="82">
        <v>5</v>
      </c>
      <c r="AL29" s="4">
        <f t="shared" si="3"/>
        <v>5</v>
      </c>
      <c r="AM29" s="5">
        <f t="shared" si="8"/>
        <v>4</v>
      </c>
      <c r="AN29" s="94">
        <f t="shared" si="9"/>
        <v>0</v>
      </c>
      <c r="AO29" s="4">
        <f t="shared" si="9"/>
        <v>0</v>
      </c>
      <c r="AP29" s="4">
        <f t="shared" si="9"/>
        <v>0</v>
      </c>
      <c r="AQ29" s="4">
        <f t="shared" si="9"/>
        <v>0</v>
      </c>
      <c r="AR29" s="4">
        <f t="shared" si="9"/>
        <v>0</v>
      </c>
      <c r="AS29" s="4">
        <f t="shared" si="9"/>
        <v>0</v>
      </c>
      <c r="AT29" s="4">
        <f t="shared" si="9"/>
        <v>0</v>
      </c>
      <c r="AU29" s="4">
        <f t="shared" si="9"/>
        <v>0</v>
      </c>
      <c r="AV29" s="4">
        <f t="shared" si="9"/>
        <v>0</v>
      </c>
      <c r="AW29" s="4">
        <f t="shared" si="9"/>
        <v>0</v>
      </c>
      <c r="AX29" s="4">
        <f t="shared" si="9"/>
        <v>0</v>
      </c>
      <c r="AY29" s="4">
        <f t="shared" si="9"/>
        <v>0</v>
      </c>
      <c r="AZ29" s="4">
        <f t="shared" si="9"/>
        <v>0</v>
      </c>
      <c r="BA29" s="95">
        <f t="shared" si="9"/>
        <v>0</v>
      </c>
      <c r="BB29" s="96"/>
      <c r="BC29" s="96"/>
    </row>
    <row r="30" spans="1:55" s="97" customFormat="1" ht="27.75" customHeight="1">
      <c r="A30" s="39">
        <f t="shared" si="6"/>
        <v>25</v>
      </c>
      <c r="B30" s="51"/>
      <c r="C30" s="56"/>
      <c r="D30" s="57" t="s">
        <v>114</v>
      </c>
      <c r="E30" s="57" t="s">
        <v>115</v>
      </c>
      <c r="F30" s="58"/>
      <c r="G30" s="57" t="s">
        <v>116</v>
      </c>
      <c r="H30" s="39" t="str">
        <f t="shared" si="0"/>
        <v>Oui</v>
      </c>
      <c r="I30" s="14">
        <f t="shared" si="1"/>
        <v>7</v>
      </c>
      <c r="J30" s="122"/>
      <c r="K30" s="122">
        <f t="shared" si="2"/>
        <v>0</v>
      </c>
      <c r="L30" s="15">
        <v>1</v>
      </c>
      <c r="M30" s="16">
        <v>1</v>
      </c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>
        <v>1</v>
      </c>
      <c r="AK30" s="82">
        <v>4</v>
      </c>
      <c r="AL30" s="4">
        <f t="shared" si="3"/>
        <v>4</v>
      </c>
      <c r="AM30" s="5">
        <f t="shared" si="8"/>
        <v>4</v>
      </c>
      <c r="AN30" s="94">
        <f t="shared" si="9"/>
        <v>0</v>
      </c>
      <c r="AO30" s="4">
        <f t="shared" si="9"/>
        <v>0</v>
      </c>
      <c r="AP30" s="4">
        <f t="shared" si="9"/>
        <v>0</v>
      </c>
      <c r="AQ30" s="4">
        <f t="shared" si="9"/>
        <v>0</v>
      </c>
      <c r="AR30" s="4">
        <f t="shared" si="9"/>
        <v>0</v>
      </c>
      <c r="AS30" s="4">
        <f t="shared" si="9"/>
        <v>0</v>
      </c>
      <c r="AT30" s="4">
        <f t="shared" si="9"/>
        <v>0</v>
      </c>
      <c r="AU30" s="4">
        <f t="shared" si="9"/>
        <v>0</v>
      </c>
      <c r="AV30" s="4">
        <f t="shared" si="9"/>
        <v>0</v>
      </c>
      <c r="AW30" s="4">
        <f t="shared" si="9"/>
        <v>0</v>
      </c>
      <c r="AX30" s="4">
        <f t="shared" si="9"/>
        <v>0</v>
      </c>
      <c r="AY30" s="4">
        <f t="shared" si="9"/>
        <v>0</v>
      </c>
      <c r="AZ30" s="4">
        <f t="shared" si="9"/>
        <v>0</v>
      </c>
      <c r="BA30" s="95">
        <f t="shared" si="9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 t="s">
        <v>279</v>
      </c>
      <c r="E31" s="57" t="s">
        <v>92</v>
      </c>
      <c r="F31" s="58"/>
      <c r="G31" s="57" t="s">
        <v>280</v>
      </c>
      <c r="H31" s="39" t="str">
        <f t="shared" si="0"/>
        <v>Non</v>
      </c>
      <c r="I31" s="14">
        <f t="shared" si="1"/>
        <v>72</v>
      </c>
      <c r="J31" s="122"/>
      <c r="K31" s="122">
        <f t="shared" si="2"/>
        <v>0</v>
      </c>
      <c r="L31" s="15"/>
      <c r="M31" s="16"/>
      <c r="N31" s="54">
        <v>32</v>
      </c>
      <c r="O31" s="16">
        <v>40</v>
      </c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40</v>
      </c>
      <c r="AM31" s="5">
        <f t="shared" si="8"/>
        <v>2</v>
      </c>
      <c r="AN31" s="94">
        <f t="shared" si="9"/>
        <v>0</v>
      </c>
      <c r="AO31" s="4">
        <f t="shared" si="9"/>
        <v>0</v>
      </c>
      <c r="AP31" s="4">
        <f t="shared" si="9"/>
        <v>0</v>
      </c>
      <c r="AQ31" s="4">
        <f t="shared" si="9"/>
        <v>0</v>
      </c>
      <c r="AR31" s="4">
        <f t="shared" si="9"/>
        <v>0</v>
      </c>
      <c r="AS31" s="4">
        <f t="shared" si="9"/>
        <v>0</v>
      </c>
      <c r="AT31" s="4">
        <f t="shared" si="9"/>
        <v>0</v>
      </c>
      <c r="AU31" s="4">
        <f t="shared" si="9"/>
        <v>0</v>
      </c>
      <c r="AV31" s="4">
        <f t="shared" si="9"/>
        <v>0</v>
      </c>
      <c r="AW31" s="4">
        <f t="shared" si="9"/>
        <v>0</v>
      </c>
      <c r="AX31" s="4">
        <f t="shared" si="9"/>
        <v>0</v>
      </c>
      <c r="AY31" s="4">
        <f t="shared" si="9"/>
        <v>0</v>
      </c>
      <c r="AZ31" s="4">
        <f t="shared" si="9"/>
        <v>0</v>
      </c>
      <c r="BA31" s="95">
        <f t="shared" si="9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 t="s">
        <v>61</v>
      </c>
      <c r="E32" s="57" t="s">
        <v>62</v>
      </c>
      <c r="F32" s="58"/>
      <c r="G32" s="57" t="s">
        <v>63</v>
      </c>
      <c r="H32" s="39" t="str">
        <f t="shared" si="0"/>
        <v>Non</v>
      </c>
      <c r="I32" s="14">
        <f t="shared" si="1"/>
        <v>66</v>
      </c>
      <c r="J32" s="122"/>
      <c r="K32" s="122">
        <f t="shared" si="2"/>
        <v>0</v>
      </c>
      <c r="L32" s="15">
        <v>19</v>
      </c>
      <c r="M32" s="16">
        <v>26</v>
      </c>
      <c r="N32" s="54">
        <v>1</v>
      </c>
      <c r="O32" s="16">
        <v>20</v>
      </c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26</v>
      </c>
      <c r="AM32" s="5">
        <f t="shared" si="8"/>
        <v>4</v>
      </c>
      <c r="AN32" s="94">
        <f t="shared" si="9"/>
        <v>0</v>
      </c>
      <c r="AO32" s="4">
        <f t="shared" si="9"/>
        <v>0</v>
      </c>
      <c r="AP32" s="4">
        <f t="shared" si="9"/>
        <v>0</v>
      </c>
      <c r="AQ32" s="4">
        <f t="shared" si="9"/>
        <v>0</v>
      </c>
      <c r="AR32" s="4">
        <f t="shared" si="9"/>
        <v>0</v>
      </c>
      <c r="AS32" s="4">
        <f t="shared" si="9"/>
        <v>0</v>
      </c>
      <c r="AT32" s="4">
        <f t="shared" si="9"/>
        <v>0</v>
      </c>
      <c r="AU32" s="4">
        <f t="shared" si="9"/>
        <v>0</v>
      </c>
      <c r="AV32" s="4">
        <f t="shared" si="9"/>
        <v>0</v>
      </c>
      <c r="AW32" s="4">
        <f t="shared" si="9"/>
        <v>0</v>
      </c>
      <c r="AX32" s="4">
        <f t="shared" si="9"/>
        <v>0</v>
      </c>
      <c r="AY32" s="4">
        <f t="shared" si="9"/>
        <v>0</v>
      </c>
      <c r="AZ32" s="4">
        <f t="shared" si="9"/>
        <v>0</v>
      </c>
      <c r="BA32" s="95">
        <f t="shared" si="9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 t="s">
        <v>281</v>
      </c>
      <c r="E33" s="57" t="s">
        <v>282</v>
      </c>
      <c r="F33" s="58"/>
      <c r="G33" s="57" t="s">
        <v>36</v>
      </c>
      <c r="H33" s="39" t="str">
        <f t="shared" si="0"/>
        <v>Non</v>
      </c>
      <c r="I33" s="14">
        <f t="shared" si="1"/>
        <v>54</v>
      </c>
      <c r="J33" s="122"/>
      <c r="K33" s="122">
        <f t="shared" si="2"/>
        <v>0</v>
      </c>
      <c r="L33" s="15"/>
      <c r="M33" s="16"/>
      <c r="N33" s="54">
        <v>22</v>
      </c>
      <c r="O33" s="16">
        <v>32</v>
      </c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32</v>
      </c>
      <c r="AM33" s="5">
        <f t="shared" si="8"/>
        <v>2</v>
      </c>
      <c r="AN33" s="94">
        <f aca="true" t="shared" si="10" ref="AN33:AP51">IF($AM33&gt;Nbcourse+AN$3-1-$J33,LARGE($L33:$AK33,Nbcourse+AN$3-$J33),0)</f>
        <v>0</v>
      </c>
      <c r="AO33" s="4">
        <f t="shared" si="10"/>
        <v>0</v>
      </c>
      <c r="AP33" s="4">
        <f t="shared" si="10"/>
        <v>0</v>
      </c>
      <c r="AQ33" s="4">
        <f aca="true" t="shared" si="11" ref="AQ33:BA33">IF($AM33&gt;Nbcourse+AQ$3-1-$J33,LARGE($L33:$AK33,Nbcourse+AQ$3-$J33),0)</f>
        <v>0</v>
      </c>
      <c r="AR33" s="4">
        <f t="shared" si="11"/>
        <v>0</v>
      </c>
      <c r="AS33" s="4">
        <f t="shared" si="11"/>
        <v>0</v>
      </c>
      <c r="AT33" s="4">
        <f t="shared" si="11"/>
        <v>0</v>
      </c>
      <c r="AU33" s="4">
        <f t="shared" si="11"/>
        <v>0</v>
      </c>
      <c r="AV33" s="4">
        <f t="shared" si="11"/>
        <v>0</v>
      </c>
      <c r="AW33" s="4">
        <f t="shared" si="11"/>
        <v>0</v>
      </c>
      <c r="AX33" s="4">
        <f t="shared" si="11"/>
        <v>0</v>
      </c>
      <c r="AY33" s="4">
        <f t="shared" si="11"/>
        <v>0</v>
      </c>
      <c r="AZ33" s="4">
        <f t="shared" si="11"/>
        <v>0</v>
      </c>
      <c r="BA33" s="95">
        <f t="shared" si="11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 t="s">
        <v>374</v>
      </c>
      <c r="E34" s="57" t="s">
        <v>375</v>
      </c>
      <c r="F34" s="58"/>
      <c r="G34" s="57" t="s">
        <v>373</v>
      </c>
      <c r="H34" s="39" t="str">
        <f t="shared" si="0"/>
        <v>Non</v>
      </c>
      <c r="I34" s="14">
        <f t="shared" si="1"/>
        <v>36</v>
      </c>
      <c r="J34" s="122"/>
      <c r="K34" s="122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>
        <v>19</v>
      </c>
      <c r="AK34" s="82">
        <v>17</v>
      </c>
      <c r="AL34" s="4">
        <f t="shared" si="3"/>
        <v>19</v>
      </c>
      <c r="AM34" s="5">
        <f t="shared" si="8"/>
        <v>2</v>
      </c>
      <c r="AN34" s="94">
        <f t="shared" si="10"/>
        <v>0</v>
      </c>
      <c r="AO34" s="4">
        <f t="shared" si="10"/>
        <v>0</v>
      </c>
      <c r="AP34" s="4">
        <f t="shared" si="10"/>
        <v>0</v>
      </c>
      <c r="AQ34" s="4">
        <f aca="true" t="shared" si="12" ref="AQ34:BA43">IF($AM34&gt;Nbcourse+AQ$3-1-$J34,LARGE($L34:$AK34,Nbcourse+AQ$3-$J34),0)</f>
        <v>0</v>
      </c>
      <c r="AR34" s="4">
        <f t="shared" si="12"/>
        <v>0</v>
      </c>
      <c r="AS34" s="4">
        <f t="shared" si="12"/>
        <v>0</v>
      </c>
      <c r="AT34" s="4">
        <f t="shared" si="12"/>
        <v>0</v>
      </c>
      <c r="AU34" s="4">
        <f t="shared" si="12"/>
        <v>0</v>
      </c>
      <c r="AV34" s="4">
        <f t="shared" si="12"/>
        <v>0</v>
      </c>
      <c r="AW34" s="4">
        <f t="shared" si="12"/>
        <v>0</v>
      </c>
      <c r="AX34" s="4">
        <f t="shared" si="12"/>
        <v>0</v>
      </c>
      <c r="AY34" s="4">
        <f t="shared" si="12"/>
        <v>0</v>
      </c>
      <c r="AZ34" s="4">
        <f t="shared" si="12"/>
        <v>0</v>
      </c>
      <c r="BA34" s="95">
        <f t="shared" si="12"/>
        <v>0</v>
      </c>
      <c r="BB34" s="96"/>
      <c r="BC34" s="96"/>
    </row>
    <row r="35" spans="1:55" s="97" customFormat="1" ht="24.75" customHeight="1">
      <c r="A35" s="39">
        <f t="shared" si="6"/>
        <v>30</v>
      </c>
      <c r="B35" s="51"/>
      <c r="C35" s="56"/>
      <c r="D35" s="57" t="s">
        <v>379</v>
      </c>
      <c r="E35" s="57" t="s">
        <v>282</v>
      </c>
      <c r="F35" s="58"/>
      <c r="G35" s="57" t="s">
        <v>380</v>
      </c>
      <c r="H35" s="39" t="str">
        <f t="shared" si="0"/>
        <v>Non</v>
      </c>
      <c r="I35" s="14">
        <f t="shared" si="1"/>
        <v>34</v>
      </c>
      <c r="J35" s="122"/>
      <c r="K35" s="122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>
        <v>16</v>
      </c>
      <c r="AK35" s="82">
        <v>18</v>
      </c>
      <c r="AL35" s="4">
        <f t="shared" si="3"/>
        <v>18</v>
      </c>
      <c r="AM35" s="5">
        <f t="shared" si="8"/>
        <v>2</v>
      </c>
      <c r="AN35" s="94">
        <f t="shared" si="10"/>
        <v>0</v>
      </c>
      <c r="AO35" s="4">
        <f t="shared" si="10"/>
        <v>0</v>
      </c>
      <c r="AP35" s="4">
        <f t="shared" si="10"/>
        <v>0</v>
      </c>
      <c r="AQ35" s="4">
        <f t="shared" si="12"/>
        <v>0</v>
      </c>
      <c r="AR35" s="4">
        <f t="shared" si="12"/>
        <v>0</v>
      </c>
      <c r="AS35" s="4">
        <f t="shared" si="12"/>
        <v>0</v>
      </c>
      <c r="AT35" s="4">
        <f t="shared" si="12"/>
        <v>0</v>
      </c>
      <c r="AU35" s="4">
        <f t="shared" si="12"/>
        <v>0</v>
      </c>
      <c r="AV35" s="4">
        <f t="shared" si="12"/>
        <v>0</v>
      </c>
      <c r="AW35" s="4">
        <f t="shared" si="12"/>
        <v>0</v>
      </c>
      <c r="AX35" s="4">
        <f t="shared" si="12"/>
        <v>0</v>
      </c>
      <c r="AY35" s="4">
        <f t="shared" si="12"/>
        <v>0</v>
      </c>
      <c r="AZ35" s="4">
        <f t="shared" si="12"/>
        <v>0</v>
      </c>
      <c r="BA35" s="95">
        <f t="shared" si="12"/>
        <v>0</v>
      </c>
      <c r="BB35" s="96"/>
      <c r="BC35" s="96"/>
    </row>
    <row r="36" spans="1:55" s="97" customFormat="1" ht="24.75" customHeight="1">
      <c r="A36" s="39">
        <f t="shared" si="6"/>
        <v>31</v>
      </c>
      <c r="B36" s="51"/>
      <c r="C36" s="56"/>
      <c r="D36" s="57" t="s">
        <v>287</v>
      </c>
      <c r="E36" s="57" t="s">
        <v>288</v>
      </c>
      <c r="F36" s="58"/>
      <c r="G36" s="57" t="s">
        <v>289</v>
      </c>
      <c r="H36" s="39" t="str">
        <f t="shared" si="0"/>
        <v>Non</v>
      </c>
      <c r="I36" s="14">
        <f t="shared" si="1"/>
        <v>32</v>
      </c>
      <c r="J36" s="122"/>
      <c r="K36" s="122">
        <f t="shared" si="2"/>
        <v>0</v>
      </c>
      <c r="L36" s="15"/>
      <c r="M36" s="16"/>
      <c r="N36" s="54">
        <v>14</v>
      </c>
      <c r="O36" s="16">
        <v>18</v>
      </c>
      <c r="P36" s="54"/>
      <c r="Q36" s="55"/>
      <c r="R36" s="59"/>
      <c r="S36" s="16"/>
      <c r="T36" s="59"/>
      <c r="U36" s="55"/>
      <c r="V36" s="59"/>
      <c r="W36" s="16"/>
      <c r="X36" s="59"/>
      <c r="Y36" s="16"/>
      <c r="Z36" s="59"/>
      <c r="AA36" s="55"/>
      <c r="AB36" s="59"/>
      <c r="AC36" s="16"/>
      <c r="AD36" s="54"/>
      <c r="AE36" s="55"/>
      <c r="AF36" s="59"/>
      <c r="AG36" s="16"/>
      <c r="AH36" s="59"/>
      <c r="AI36" s="16"/>
      <c r="AJ36" s="55"/>
      <c r="AK36" s="82"/>
      <c r="AL36" s="4">
        <f t="shared" si="3"/>
        <v>18</v>
      </c>
      <c r="AM36" s="5">
        <f t="shared" si="8"/>
        <v>2</v>
      </c>
      <c r="AN36" s="94">
        <f t="shared" si="10"/>
        <v>0</v>
      </c>
      <c r="AO36" s="4">
        <f t="shared" si="10"/>
        <v>0</v>
      </c>
      <c r="AP36" s="4">
        <f t="shared" si="10"/>
        <v>0</v>
      </c>
      <c r="AQ36" s="4">
        <f t="shared" si="12"/>
        <v>0</v>
      </c>
      <c r="AR36" s="4">
        <f t="shared" si="12"/>
        <v>0</v>
      </c>
      <c r="AS36" s="4">
        <f t="shared" si="12"/>
        <v>0</v>
      </c>
      <c r="AT36" s="4">
        <f t="shared" si="12"/>
        <v>0</v>
      </c>
      <c r="AU36" s="4">
        <f t="shared" si="12"/>
        <v>0</v>
      </c>
      <c r="AV36" s="4">
        <f t="shared" si="12"/>
        <v>0</v>
      </c>
      <c r="AW36" s="4">
        <f t="shared" si="12"/>
        <v>0</v>
      </c>
      <c r="AX36" s="4">
        <f t="shared" si="12"/>
        <v>0</v>
      </c>
      <c r="AY36" s="4">
        <f t="shared" si="12"/>
        <v>0</v>
      </c>
      <c r="AZ36" s="4">
        <f t="shared" si="12"/>
        <v>0</v>
      </c>
      <c r="BA36" s="95">
        <f t="shared" si="12"/>
        <v>0</v>
      </c>
      <c r="BB36" s="96"/>
      <c r="BC36" s="96"/>
    </row>
    <row r="37" spans="1:55" s="97" customFormat="1" ht="24.75" customHeight="1">
      <c r="A37" s="39">
        <f t="shared" si="6"/>
        <v>32</v>
      </c>
      <c r="B37" s="51"/>
      <c r="C37" s="56"/>
      <c r="D37" s="57" t="s">
        <v>285</v>
      </c>
      <c r="E37" s="57" t="s">
        <v>101</v>
      </c>
      <c r="F37" s="58"/>
      <c r="G37" s="57" t="s">
        <v>286</v>
      </c>
      <c r="H37" s="39" t="str">
        <f t="shared" si="0"/>
        <v>Non</v>
      </c>
      <c r="I37" s="14">
        <f t="shared" si="1"/>
        <v>30</v>
      </c>
      <c r="J37" s="122"/>
      <c r="K37" s="122">
        <f t="shared" si="2"/>
        <v>0</v>
      </c>
      <c r="L37" s="15"/>
      <c r="M37" s="16"/>
      <c r="N37" s="54">
        <v>17</v>
      </c>
      <c r="O37" s="16">
        <v>13</v>
      </c>
      <c r="P37" s="54"/>
      <c r="Q37" s="55"/>
      <c r="R37" s="59"/>
      <c r="S37" s="16"/>
      <c r="T37" s="59"/>
      <c r="U37" s="55"/>
      <c r="V37" s="59"/>
      <c r="W37" s="16"/>
      <c r="X37" s="59"/>
      <c r="Y37" s="16"/>
      <c r="Z37" s="59"/>
      <c r="AA37" s="55"/>
      <c r="AB37" s="59"/>
      <c r="AC37" s="16"/>
      <c r="AD37" s="54"/>
      <c r="AE37" s="55"/>
      <c r="AF37" s="59"/>
      <c r="AG37" s="16"/>
      <c r="AH37" s="59"/>
      <c r="AI37" s="16"/>
      <c r="AJ37" s="55"/>
      <c r="AK37" s="82"/>
      <c r="AL37" s="4">
        <f t="shared" si="3"/>
        <v>17</v>
      </c>
      <c r="AM37" s="5">
        <f t="shared" si="8"/>
        <v>2</v>
      </c>
      <c r="AN37" s="94">
        <f t="shared" si="10"/>
        <v>0</v>
      </c>
      <c r="AO37" s="4">
        <f t="shared" si="10"/>
        <v>0</v>
      </c>
      <c r="AP37" s="4">
        <f t="shared" si="10"/>
        <v>0</v>
      </c>
      <c r="AQ37" s="4">
        <f t="shared" si="12"/>
        <v>0</v>
      </c>
      <c r="AR37" s="4">
        <f t="shared" si="12"/>
        <v>0</v>
      </c>
      <c r="AS37" s="4">
        <f t="shared" si="12"/>
        <v>0</v>
      </c>
      <c r="AT37" s="4">
        <f t="shared" si="12"/>
        <v>0</v>
      </c>
      <c r="AU37" s="4">
        <f t="shared" si="12"/>
        <v>0</v>
      </c>
      <c r="AV37" s="4">
        <f t="shared" si="12"/>
        <v>0</v>
      </c>
      <c r="AW37" s="4">
        <f t="shared" si="12"/>
        <v>0</v>
      </c>
      <c r="AX37" s="4">
        <f t="shared" si="12"/>
        <v>0</v>
      </c>
      <c r="AY37" s="4">
        <f t="shared" si="12"/>
        <v>0</v>
      </c>
      <c r="AZ37" s="4">
        <f t="shared" si="12"/>
        <v>0</v>
      </c>
      <c r="BA37" s="95">
        <f t="shared" si="12"/>
        <v>0</v>
      </c>
      <c r="BB37" s="96"/>
      <c r="BC37" s="96"/>
    </row>
    <row r="38" spans="1:55" s="97" customFormat="1" ht="24.75" customHeight="1">
      <c r="A38" s="39">
        <f t="shared" si="6"/>
        <v>33</v>
      </c>
      <c r="B38" s="51"/>
      <c r="C38" s="56"/>
      <c r="D38" s="57" t="s">
        <v>80</v>
      </c>
      <c r="E38" s="57" t="s">
        <v>81</v>
      </c>
      <c r="F38" s="58"/>
      <c r="G38" s="57" t="s">
        <v>79</v>
      </c>
      <c r="H38" s="39" t="str">
        <f aca="true" t="shared" si="13" ref="H38:H70">IF(COUNTA(AK38)&gt;0,IF(COUNTA(L38:AK38)&lt;classé,"Non","Oui"),"Non")</f>
        <v>Non</v>
      </c>
      <c r="I38" s="14">
        <f aca="true" t="shared" si="14" ref="I38:I70">SUM(L38:AK38)-SUM(AN38:BA38)+K38</f>
        <v>28</v>
      </c>
      <c r="J38" s="122"/>
      <c r="K38" s="122">
        <f aca="true" t="shared" si="15" ref="K38:K62">COUNTIF(L$5:AK$5,$D38)*4</f>
        <v>0</v>
      </c>
      <c r="L38" s="15">
        <v>11</v>
      </c>
      <c r="M38" s="16">
        <v>17</v>
      </c>
      <c r="N38" s="54"/>
      <c r="O38" s="16"/>
      <c r="P38" s="54"/>
      <c r="Q38" s="55"/>
      <c r="R38" s="59"/>
      <c r="S38" s="16"/>
      <c r="T38" s="59"/>
      <c r="U38" s="55"/>
      <c r="V38" s="59"/>
      <c r="W38" s="16"/>
      <c r="X38" s="59"/>
      <c r="Y38" s="16"/>
      <c r="Z38" s="59"/>
      <c r="AA38" s="55"/>
      <c r="AB38" s="59"/>
      <c r="AC38" s="16"/>
      <c r="AD38" s="54"/>
      <c r="AE38" s="55"/>
      <c r="AF38" s="59"/>
      <c r="AG38" s="16"/>
      <c r="AH38" s="59"/>
      <c r="AI38" s="16"/>
      <c r="AJ38" s="55"/>
      <c r="AK38" s="82"/>
      <c r="AL38" s="4">
        <f aca="true" t="shared" si="16" ref="AL38:AL69">MAX(L38:AK38)</f>
        <v>17</v>
      </c>
      <c r="AM38" s="5">
        <f t="shared" si="8"/>
        <v>2</v>
      </c>
      <c r="AN38" s="94">
        <f t="shared" si="10"/>
        <v>0</v>
      </c>
      <c r="AO38" s="4">
        <f t="shared" si="10"/>
        <v>0</v>
      </c>
      <c r="AP38" s="4">
        <f t="shared" si="10"/>
        <v>0</v>
      </c>
      <c r="AQ38" s="4">
        <f t="shared" si="12"/>
        <v>0</v>
      </c>
      <c r="AR38" s="4">
        <f t="shared" si="12"/>
        <v>0</v>
      </c>
      <c r="AS38" s="4">
        <f t="shared" si="12"/>
        <v>0</v>
      </c>
      <c r="AT38" s="4">
        <f t="shared" si="12"/>
        <v>0</v>
      </c>
      <c r="AU38" s="4">
        <f t="shared" si="12"/>
        <v>0</v>
      </c>
      <c r="AV38" s="4">
        <f t="shared" si="12"/>
        <v>0</v>
      </c>
      <c r="AW38" s="4">
        <f t="shared" si="12"/>
        <v>0</v>
      </c>
      <c r="AX38" s="4">
        <f t="shared" si="12"/>
        <v>0</v>
      </c>
      <c r="AY38" s="4">
        <f t="shared" si="12"/>
        <v>0</v>
      </c>
      <c r="AZ38" s="4">
        <f t="shared" si="12"/>
        <v>0</v>
      </c>
      <c r="BA38" s="95">
        <f t="shared" si="12"/>
        <v>0</v>
      </c>
      <c r="BB38" s="96"/>
      <c r="BC38" s="96"/>
    </row>
    <row r="39" spans="1:55" s="97" customFormat="1" ht="24.75" customHeight="1">
      <c r="A39" s="39">
        <f t="shared" si="6"/>
        <v>34</v>
      </c>
      <c r="B39" s="51"/>
      <c r="C39" s="56"/>
      <c r="D39" s="57" t="s">
        <v>283</v>
      </c>
      <c r="E39" s="57" t="s">
        <v>284</v>
      </c>
      <c r="F39" s="58"/>
      <c r="G39" s="57" t="s">
        <v>63</v>
      </c>
      <c r="H39" s="39" t="str">
        <f t="shared" si="13"/>
        <v>Non</v>
      </c>
      <c r="I39" s="14">
        <f t="shared" si="14"/>
        <v>26</v>
      </c>
      <c r="J39" s="122"/>
      <c r="K39" s="122">
        <f t="shared" si="15"/>
        <v>0</v>
      </c>
      <c r="L39" s="15"/>
      <c r="M39" s="16"/>
      <c r="N39" s="54">
        <v>20</v>
      </c>
      <c r="O39" s="16">
        <v>6</v>
      </c>
      <c r="P39" s="54"/>
      <c r="Q39" s="55"/>
      <c r="R39" s="59"/>
      <c r="S39" s="16"/>
      <c r="T39" s="59"/>
      <c r="U39" s="55"/>
      <c r="V39" s="59"/>
      <c r="W39" s="16"/>
      <c r="X39" s="59"/>
      <c r="Y39" s="16"/>
      <c r="Z39" s="59"/>
      <c r="AA39" s="55"/>
      <c r="AB39" s="59"/>
      <c r="AC39" s="16"/>
      <c r="AD39" s="54"/>
      <c r="AE39" s="55"/>
      <c r="AF39" s="59"/>
      <c r="AG39" s="16"/>
      <c r="AH39" s="59"/>
      <c r="AI39" s="16"/>
      <c r="AJ39" s="55"/>
      <c r="AK39" s="82"/>
      <c r="AL39" s="4">
        <f t="shared" si="16"/>
        <v>20</v>
      </c>
      <c r="AM39" s="5">
        <f aca="true" t="shared" si="17" ref="AM39:AM51">COUNTA(L39:AK39)</f>
        <v>2</v>
      </c>
      <c r="AN39" s="94">
        <f t="shared" si="10"/>
        <v>0</v>
      </c>
      <c r="AO39" s="4">
        <f t="shared" si="10"/>
        <v>0</v>
      </c>
      <c r="AP39" s="4">
        <f t="shared" si="10"/>
        <v>0</v>
      </c>
      <c r="AQ39" s="4">
        <f t="shared" si="12"/>
        <v>0</v>
      </c>
      <c r="AR39" s="4">
        <f t="shared" si="12"/>
        <v>0</v>
      </c>
      <c r="AS39" s="4">
        <f t="shared" si="12"/>
        <v>0</v>
      </c>
      <c r="AT39" s="4">
        <f t="shared" si="12"/>
        <v>0</v>
      </c>
      <c r="AU39" s="4">
        <f t="shared" si="12"/>
        <v>0</v>
      </c>
      <c r="AV39" s="4">
        <f t="shared" si="12"/>
        <v>0</v>
      </c>
      <c r="AW39" s="4">
        <f t="shared" si="12"/>
        <v>0</v>
      </c>
      <c r="AX39" s="4">
        <f t="shared" si="12"/>
        <v>0</v>
      </c>
      <c r="AY39" s="4">
        <f t="shared" si="12"/>
        <v>0</v>
      </c>
      <c r="AZ39" s="4">
        <f t="shared" si="12"/>
        <v>0</v>
      </c>
      <c r="BA39" s="95">
        <f t="shared" si="12"/>
        <v>0</v>
      </c>
      <c r="BB39" s="96"/>
      <c r="BC39" s="96"/>
    </row>
    <row r="40" spans="1:55" s="97" customFormat="1" ht="24.75" customHeight="1">
      <c r="A40" s="39">
        <f t="shared" si="6"/>
        <v>35</v>
      </c>
      <c r="B40" s="51"/>
      <c r="C40" s="56"/>
      <c r="D40" s="57" t="s">
        <v>72</v>
      </c>
      <c r="E40" s="57" t="s">
        <v>73</v>
      </c>
      <c r="F40" s="58"/>
      <c r="G40" s="57" t="s">
        <v>74</v>
      </c>
      <c r="H40" s="39" t="str">
        <f t="shared" si="13"/>
        <v>Non</v>
      </c>
      <c r="I40" s="14">
        <f t="shared" si="14"/>
        <v>23</v>
      </c>
      <c r="J40" s="122"/>
      <c r="K40" s="122">
        <f t="shared" si="15"/>
        <v>0</v>
      </c>
      <c r="L40" s="15">
        <v>14</v>
      </c>
      <c r="M40" s="16">
        <v>9</v>
      </c>
      <c r="N40" s="54"/>
      <c r="O40" s="16"/>
      <c r="P40" s="54"/>
      <c r="Q40" s="55"/>
      <c r="R40" s="59"/>
      <c r="S40" s="16"/>
      <c r="T40" s="59"/>
      <c r="U40" s="55"/>
      <c r="V40" s="59"/>
      <c r="W40" s="16"/>
      <c r="X40" s="59"/>
      <c r="Y40" s="16"/>
      <c r="Z40" s="59"/>
      <c r="AA40" s="55"/>
      <c r="AB40" s="59"/>
      <c r="AC40" s="16"/>
      <c r="AD40" s="54"/>
      <c r="AE40" s="55"/>
      <c r="AF40" s="59"/>
      <c r="AG40" s="16"/>
      <c r="AH40" s="59"/>
      <c r="AI40" s="16"/>
      <c r="AJ40" s="55"/>
      <c r="AK40" s="82"/>
      <c r="AL40" s="4">
        <f t="shared" si="16"/>
        <v>14</v>
      </c>
      <c r="AM40" s="5">
        <f t="shared" si="17"/>
        <v>2</v>
      </c>
      <c r="AN40" s="94">
        <f t="shared" si="10"/>
        <v>0</v>
      </c>
      <c r="AO40" s="4">
        <f t="shared" si="10"/>
        <v>0</v>
      </c>
      <c r="AP40" s="4">
        <f t="shared" si="10"/>
        <v>0</v>
      </c>
      <c r="AQ40" s="4">
        <f t="shared" si="12"/>
        <v>0</v>
      </c>
      <c r="AR40" s="4">
        <f t="shared" si="12"/>
        <v>0</v>
      </c>
      <c r="AS40" s="4">
        <f t="shared" si="12"/>
        <v>0</v>
      </c>
      <c r="AT40" s="4">
        <f t="shared" si="12"/>
        <v>0</v>
      </c>
      <c r="AU40" s="4">
        <f t="shared" si="12"/>
        <v>0</v>
      </c>
      <c r="AV40" s="4">
        <f t="shared" si="12"/>
        <v>0</v>
      </c>
      <c r="AW40" s="4">
        <f t="shared" si="12"/>
        <v>0</v>
      </c>
      <c r="AX40" s="4">
        <f t="shared" si="12"/>
        <v>0</v>
      </c>
      <c r="AY40" s="4">
        <f t="shared" si="12"/>
        <v>0</v>
      </c>
      <c r="AZ40" s="4">
        <f t="shared" si="12"/>
        <v>0</v>
      </c>
      <c r="BA40" s="95">
        <f t="shared" si="12"/>
        <v>0</v>
      </c>
      <c r="BB40" s="96"/>
      <c r="BC40" s="96"/>
    </row>
    <row r="41" spans="1:55" s="97" customFormat="1" ht="24.75" customHeight="1">
      <c r="A41" s="39">
        <f t="shared" si="6"/>
        <v>36</v>
      </c>
      <c r="B41" s="51"/>
      <c r="C41" s="56"/>
      <c r="D41" s="57" t="s">
        <v>376</v>
      </c>
      <c r="E41" s="57" t="s">
        <v>377</v>
      </c>
      <c r="F41" s="58"/>
      <c r="G41" s="57" t="s">
        <v>378</v>
      </c>
      <c r="H41" s="39" t="str">
        <f t="shared" si="13"/>
        <v>Non</v>
      </c>
      <c r="I41" s="14">
        <f t="shared" si="14"/>
        <v>17</v>
      </c>
      <c r="J41" s="122"/>
      <c r="K41" s="122">
        <f t="shared" si="15"/>
        <v>0</v>
      </c>
      <c r="L41" s="15"/>
      <c r="M41" s="16"/>
      <c r="N41" s="54"/>
      <c r="O41" s="16"/>
      <c r="P41" s="54"/>
      <c r="Q41" s="55"/>
      <c r="R41" s="59"/>
      <c r="S41" s="16"/>
      <c r="T41" s="59"/>
      <c r="U41" s="55"/>
      <c r="V41" s="59"/>
      <c r="W41" s="16"/>
      <c r="X41" s="59"/>
      <c r="Y41" s="16"/>
      <c r="Z41" s="59"/>
      <c r="AA41" s="55"/>
      <c r="AB41" s="59"/>
      <c r="AC41" s="16"/>
      <c r="AD41" s="54"/>
      <c r="AE41" s="55"/>
      <c r="AF41" s="59"/>
      <c r="AG41" s="16"/>
      <c r="AH41" s="59"/>
      <c r="AI41" s="16"/>
      <c r="AJ41" s="55">
        <v>6</v>
      </c>
      <c r="AK41" s="82">
        <v>11</v>
      </c>
      <c r="AL41" s="4">
        <f t="shared" si="16"/>
        <v>11</v>
      </c>
      <c r="AM41" s="5">
        <f t="shared" si="17"/>
        <v>2</v>
      </c>
      <c r="AN41" s="94">
        <f t="shared" si="10"/>
        <v>0</v>
      </c>
      <c r="AO41" s="4">
        <f t="shared" si="10"/>
        <v>0</v>
      </c>
      <c r="AP41" s="4">
        <f t="shared" si="10"/>
        <v>0</v>
      </c>
      <c r="AQ41" s="4">
        <f t="shared" si="12"/>
        <v>0</v>
      </c>
      <c r="AR41" s="4">
        <f t="shared" si="12"/>
        <v>0</v>
      </c>
      <c r="AS41" s="4">
        <f t="shared" si="12"/>
        <v>0</v>
      </c>
      <c r="AT41" s="4">
        <f t="shared" si="12"/>
        <v>0</v>
      </c>
      <c r="AU41" s="4">
        <f t="shared" si="12"/>
        <v>0</v>
      </c>
      <c r="AV41" s="4">
        <f t="shared" si="12"/>
        <v>0</v>
      </c>
      <c r="AW41" s="4">
        <f t="shared" si="12"/>
        <v>0</v>
      </c>
      <c r="AX41" s="4">
        <f t="shared" si="12"/>
        <v>0</v>
      </c>
      <c r="AY41" s="4">
        <f t="shared" si="12"/>
        <v>0</v>
      </c>
      <c r="AZ41" s="4">
        <f t="shared" si="12"/>
        <v>0</v>
      </c>
      <c r="BA41" s="95">
        <f t="shared" si="12"/>
        <v>0</v>
      </c>
      <c r="BB41" s="96"/>
      <c r="BC41" s="96"/>
    </row>
    <row r="42" spans="1:55" s="97" customFormat="1" ht="24.75" customHeight="1">
      <c r="A42" s="39">
        <f t="shared" si="6"/>
        <v>37</v>
      </c>
      <c r="B42" s="51"/>
      <c r="C42" s="56"/>
      <c r="D42" s="57" t="s">
        <v>295</v>
      </c>
      <c r="E42" s="57" t="s">
        <v>71</v>
      </c>
      <c r="F42" s="58"/>
      <c r="G42" s="57" t="s">
        <v>286</v>
      </c>
      <c r="H42" s="39" t="str">
        <f t="shared" si="13"/>
        <v>Non</v>
      </c>
      <c r="I42" s="14">
        <f t="shared" si="14"/>
        <v>17</v>
      </c>
      <c r="J42" s="122"/>
      <c r="K42" s="122">
        <f t="shared" si="15"/>
        <v>0</v>
      </c>
      <c r="L42" s="15"/>
      <c r="M42" s="16"/>
      <c r="N42" s="54">
        <v>7</v>
      </c>
      <c r="O42" s="16">
        <v>10</v>
      </c>
      <c r="P42" s="54"/>
      <c r="Q42" s="55"/>
      <c r="R42" s="59"/>
      <c r="S42" s="16"/>
      <c r="T42" s="59"/>
      <c r="U42" s="55"/>
      <c r="V42" s="59"/>
      <c r="W42" s="16"/>
      <c r="X42" s="59"/>
      <c r="Y42" s="16"/>
      <c r="Z42" s="59"/>
      <c r="AA42" s="55"/>
      <c r="AB42" s="59"/>
      <c r="AC42" s="16"/>
      <c r="AD42" s="54"/>
      <c r="AE42" s="55"/>
      <c r="AF42" s="59"/>
      <c r="AG42" s="16"/>
      <c r="AH42" s="59"/>
      <c r="AI42" s="16"/>
      <c r="AJ42" s="55"/>
      <c r="AK42" s="82"/>
      <c r="AL42" s="4">
        <f t="shared" si="16"/>
        <v>10</v>
      </c>
      <c r="AM42" s="5">
        <f t="shared" si="17"/>
        <v>2</v>
      </c>
      <c r="AN42" s="94">
        <f t="shared" si="10"/>
        <v>0</v>
      </c>
      <c r="AO42" s="4">
        <f t="shared" si="10"/>
        <v>0</v>
      </c>
      <c r="AP42" s="4">
        <f t="shared" si="10"/>
        <v>0</v>
      </c>
      <c r="AQ42" s="4">
        <f t="shared" si="12"/>
        <v>0</v>
      </c>
      <c r="AR42" s="4">
        <f t="shared" si="12"/>
        <v>0</v>
      </c>
      <c r="AS42" s="4">
        <f t="shared" si="12"/>
        <v>0</v>
      </c>
      <c r="AT42" s="4">
        <f t="shared" si="12"/>
        <v>0</v>
      </c>
      <c r="AU42" s="4">
        <f t="shared" si="12"/>
        <v>0</v>
      </c>
      <c r="AV42" s="4">
        <f t="shared" si="12"/>
        <v>0</v>
      </c>
      <c r="AW42" s="4">
        <f t="shared" si="12"/>
        <v>0</v>
      </c>
      <c r="AX42" s="4">
        <f t="shared" si="12"/>
        <v>0</v>
      </c>
      <c r="AY42" s="4">
        <f t="shared" si="12"/>
        <v>0</v>
      </c>
      <c r="AZ42" s="4">
        <f t="shared" si="12"/>
        <v>0</v>
      </c>
      <c r="BA42" s="95">
        <f t="shared" si="12"/>
        <v>0</v>
      </c>
      <c r="BB42" s="96"/>
      <c r="BC42" s="96"/>
    </row>
    <row r="43" spans="1:55" s="97" customFormat="1" ht="24.75" customHeight="1">
      <c r="A43" s="39">
        <f t="shared" si="6"/>
        <v>38</v>
      </c>
      <c r="B43" s="51"/>
      <c r="C43" s="56"/>
      <c r="D43" s="57" t="s">
        <v>290</v>
      </c>
      <c r="E43" s="57" t="s">
        <v>291</v>
      </c>
      <c r="F43" s="58"/>
      <c r="G43" s="57" t="s">
        <v>63</v>
      </c>
      <c r="H43" s="39" t="str">
        <f t="shared" si="13"/>
        <v>Non</v>
      </c>
      <c r="I43" s="14">
        <f t="shared" si="14"/>
        <v>15</v>
      </c>
      <c r="J43" s="122"/>
      <c r="K43" s="122">
        <f t="shared" si="15"/>
        <v>0</v>
      </c>
      <c r="L43" s="15"/>
      <c r="M43" s="16"/>
      <c r="N43" s="54">
        <v>11</v>
      </c>
      <c r="O43" s="16">
        <v>4</v>
      </c>
      <c r="P43" s="54"/>
      <c r="Q43" s="55"/>
      <c r="R43" s="59"/>
      <c r="S43" s="16"/>
      <c r="T43" s="59"/>
      <c r="U43" s="55"/>
      <c r="V43" s="59"/>
      <c r="W43" s="16"/>
      <c r="X43" s="59"/>
      <c r="Y43" s="16"/>
      <c r="Z43" s="59"/>
      <c r="AA43" s="55"/>
      <c r="AB43" s="59"/>
      <c r="AC43" s="16"/>
      <c r="AD43" s="54"/>
      <c r="AE43" s="55"/>
      <c r="AF43" s="59"/>
      <c r="AG43" s="16"/>
      <c r="AH43" s="59"/>
      <c r="AI43" s="16"/>
      <c r="AJ43" s="55"/>
      <c r="AK43" s="82"/>
      <c r="AL43" s="4">
        <f t="shared" si="16"/>
        <v>11</v>
      </c>
      <c r="AM43" s="5">
        <f t="shared" si="17"/>
        <v>2</v>
      </c>
      <c r="AN43" s="94">
        <f t="shared" si="10"/>
        <v>0</v>
      </c>
      <c r="AO43" s="4">
        <f t="shared" si="10"/>
        <v>0</v>
      </c>
      <c r="AP43" s="4">
        <f t="shared" si="10"/>
        <v>0</v>
      </c>
      <c r="AQ43" s="4">
        <f t="shared" si="12"/>
        <v>0</v>
      </c>
      <c r="AR43" s="4">
        <f t="shared" si="12"/>
        <v>0</v>
      </c>
      <c r="AS43" s="4">
        <f t="shared" si="12"/>
        <v>0</v>
      </c>
      <c r="AT43" s="4">
        <f t="shared" si="12"/>
        <v>0</v>
      </c>
      <c r="AU43" s="4">
        <f t="shared" si="12"/>
        <v>0</v>
      </c>
      <c r="AV43" s="4">
        <f t="shared" si="12"/>
        <v>0</v>
      </c>
      <c r="AW43" s="4">
        <f t="shared" si="12"/>
        <v>0</v>
      </c>
      <c r="AX43" s="4">
        <f t="shared" si="12"/>
        <v>0</v>
      </c>
      <c r="AY43" s="4">
        <f t="shared" si="12"/>
        <v>0</v>
      </c>
      <c r="AZ43" s="4">
        <f t="shared" si="12"/>
        <v>0</v>
      </c>
      <c r="BA43" s="95">
        <f t="shared" si="12"/>
        <v>0</v>
      </c>
      <c r="BB43" s="96"/>
      <c r="BC43" s="96"/>
    </row>
    <row r="44" spans="1:55" s="97" customFormat="1" ht="24.75" customHeight="1">
      <c r="A44" s="39">
        <f t="shared" si="6"/>
        <v>39</v>
      </c>
      <c r="B44" s="51"/>
      <c r="C44" s="56"/>
      <c r="D44" s="57" t="s">
        <v>270</v>
      </c>
      <c r="E44" s="57" t="s">
        <v>294</v>
      </c>
      <c r="F44" s="58"/>
      <c r="G44" s="57" t="s">
        <v>269</v>
      </c>
      <c r="H44" s="39" t="str">
        <f t="shared" si="13"/>
        <v>Non</v>
      </c>
      <c r="I44" s="14">
        <f t="shared" si="14"/>
        <v>12</v>
      </c>
      <c r="J44" s="122"/>
      <c r="K44" s="122">
        <f t="shared" si="15"/>
        <v>0</v>
      </c>
      <c r="L44" s="15"/>
      <c r="M44" s="16"/>
      <c r="N44" s="54">
        <v>9</v>
      </c>
      <c r="O44" s="16">
        <v>3</v>
      </c>
      <c r="P44" s="54"/>
      <c r="Q44" s="55"/>
      <c r="R44" s="59"/>
      <c r="S44" s="16"/>
      <c r="T44" s="59"/>
      <c r="U44" s="55"/>
      <c r="V44" s="59"/>
      <c r="W44" s="16"/>
      <c r="X44" s="59"/>
      <c r="Y44" s="16"/>
      <c r="Z44" s="59"/>
      <c r="AA44" s="55"/>
      <c r="AB44" s="59"/>
      <c r="AC44" s="16"/>
      <c r="AD44" s="54"/>
      <c r="AE44" s="55"/>
      <c r="AF44" s="59"/>
      <c r="AG44" s="16"/>
      <c r="AH44" s="59"/>
      <c r="AI44" s="16"/>
      <c r="AJ44" s="55"/>
      <c r="AK44" s="82"/>
      <c r="AL44" s="4">
        <f t="shared" si="16"/>
        <v>9</v>
      </c>
      <c r="AM44" s="5">
        <f t="shared" si="17"/>
        <v>2</v>
      </c>
      <c r="AN44" s="94">
        <f t="shared" si="10"/>
        <v>0</v>
      </c>
      <c r="AO44" s="4">
        <f t="shared" si="10"/>
        <v>0</v>
      </c>
      <c r="AP44" s="4">
        <f t="shared" si="10"/>
        <v>0</v>
      </c>
      <c r="AQ44" s="4">
        <f aca="true" t="shared" si="18" ref="AQ44:BA50">IF($AM44&gt;Nbcourse+AQ$3-1-$J44,LARGE($L44:$AK44,Nbcourse+AQ$3-$J44),0)</f>
        <v>0</v>
      </c>
      <c r="AR44" s="4">
        <f t="shared" si="18"/>
        <v>0</v>
      </c>
      <c r="AS44" s="4">
        <f t="shared" si="18"/>
        <v>0</v>
      </c>
      <c r="AT44" s="4">
        <f t="shared" si="18"/>
        <v>0</v>
      </c>
      <c r="AU44" s="4">
        <f t="shared" si="18"/>
        <v>0</v>
      </c>
      <c r="AV44" s="4">
        <f t="shared" si="18"/>
        <v>0</v>
      </c>
      <c r="AW44" s="4">
        <f t="shared" si="18"/>
        <v>0</v>
      </c>
      <c r="AX44" s="4">
        <f t="shared" si="18"/>
        <v>0</v>
      </c>
      <c r="AY44" s="4">
        <f t="shared" si="18"/>
        <v>0</v>
      </c>
      <c r="AZ44" s="4">
        <f t="shared" si="18"/>
        <v>0</v>
      </c>
      <c r="BA44" s="95">
        <f t="shared" si="18"/>
        <v>0</v>
      </c>
      <c r="BB44" s="96"/>
      <c r="BC44" s="96"/>
    </row>
    <row r="45" spans="1:55" s="97" customFormat="1" ht="24.75" customHeight="1">
      <c r="A45" s="39">
        <f t="shared" si="6"/>
        <v>40</v>
      </c>
      <c r="B45" s="51"/>
      <c r="C45" s="56"/>
      <c r="D45" s="57" t="s">
        <v>292</v>
      </c>
      <c r="E45" s="57" t="s">
        <v>41</v>
      </c>
      <c r="F45" s="58"/>
      <c r="G45" s="57" t="s">
        <v>293</v>
      </c>
      <c r="H45" s="39" t="str">
        <f t="shared" si="13"/>
        <v>Non</v>
      </c>
      <c r="I45" s="14">
        <f t="shared" si="14"/>
        <v>11</v>
      </c>
      <c r="J45" s="122"/>
      <c r="K45" s="122">
        <f t="shared" si="15"/>
        <v>0</v>
      </c>
      <c r="L45" s="15"/>
      <c r="M45" s="16"/>
      <c r="N45" s="54">
        <v>10</v>
      </c>
      <c r="O45" s="16">
        <v>1</v>
      </c>
      <c r="P45" s="54"/>
      <c r="Q45" s="55"/>
      <c r="R45" s="59"/>
      <c r="S45" s="16"/>
      <c r="T45" s="59"/>
      <c r="U45" s="55"/>
      <c r="V45" s="59"/>
      <c r="W45" s="16"/>
      <c r="X45" s="59"/>
      <c r="Y45" s="16"/>
      <c r="Z45" s="59"/>
      <c r="AA45" s="55"/>
      <c r="AB45" s="59"/>
      <c r="AC45" s="16"/>
      <c r="AD45" s="54"/>
      <c r="AE45" s="55"/>
      <c r="AF45" s="59"/>
      <c r="AG45" s="16"/>
      <c r="AH45" s="59"/>
      <c r="AI45" s="16"/>
      <c r="AJ45" s="55"/>
      <c r="AK45" s="82"/>
      <c r="AL45" s="4">
        <f t="shared" si="16"/>
        <v>10</v>
      </c>
      <c r="AM45" s="5">
        <f t="shared" si="17"/>
        <v>2</v>
      </c>
      <c r="AN45" s="94">
        <f t="shared" si="10"/>
        <v>0</v>
      </c>
      <c r="AO45" s="4">
        <f t="shared" si="10"/>
        <v>0</v>
      </c>
      <c r="AP45" s="4">
        <f t="shared" si="10"/>
        <v>0</v>
      </c>
      <c r="AQ45" s="4">
        <f t="shared" si="18"/>
        <v>0</v>
      </c>
      <c r="AR45" s="4">
        <f t="shared" si="18"/>
        <v>0</v>
      </c>
      <c r="AS45" s="4">
        <f t="shared" si="18"/>
        <v>0</v>
      </c>
      <c r="AT45" s="4">
        <f t="shared" si="18"/>
        <v>0</v>
      </c>
      <c r="AU45" s="4">
        <f t="shared" si="18"/>
        <v>0</v>
      </c>
      <c r="AV45" s="4">
        <f t="shared" si="18"/>
        <v>0</v>
      </c>
      <c r="AW45" s="4">
        <f t="shared" si="18"/>
        <v>0</v>
      </c>
      <c r="AX45" s="4">
        <f t="shared" si="18"/>
        <v>0</v>
      </c>
      <c r="AY45" s="4">
        <f t="shared" si="18"/>
        <v>0</v>
      </c>
      <c r="AZ45" s="4">
        <f t="shared" si="18"/>
        <v>0</v>
      </c>
      <c r="BA45" s="95">
        <f t="shared" si="18"/>
        <v>0</v>
      </c>
      <c r="BB45" s="96"/>
      <c r="BC45" s="96"/>
    </row>
    <row r="46" spans="1:55" s="97" customFormat="1" ht="24.75" customHeight="1">
      <c r="A46" s="39">
        <f t="shared" si="6"/>
        <v>41</v>
      </c>
      <c r="B46" s="51"/>
      <c r="C46" s="56"/>
      <c r="D46" s="57" t="s">
        <v>109</v>
      </c>
      <c r="E46" s="57" t="s">
        <v>382</v>
      </c>
      <c r="F46" s="58"/>
      <c r="G46" s="57" t="s">
        <v>380</v>
      </c>
      <c r="H46" s="39" t="str">
        <f t="shared" si="13"/>
        <v>Non</v>
      </c>
      <c r="I46" s="14">
        <f t="shared" si="14"/>
        <v>11</v>
      </c>
      <c r="J46" s="122"/>
      <c r="K46" s="122">
        <f t="shared" si="15"/>
        <v>0</v>
      </c>
      <c r="L46" s="15"/>
      <c r="M46" s="16"/>
      <c r="N46" s="54"/>
      <c r="O46" s="16"/>
      <c r="P46" s="54"/>
      <c r="Q46" s="55"/>
      <c r="R46" s="59"/>
      <c r="S46" s="16"/>
      <c r="T46" s="59"/>
      <c r="U46" s="55"/>
      <c r="V46" s="59"/>
      <c r="W46" s="16"/>
      <c r="X46" s="59"/>
      <c r="Y46" s="16"/>
      <c r="Z46" s="59"/>
      <c r="AA46" s="55"/>
      <c r="AB46" s="59"/>
      <c r="AC46" s="16"/>
      <c r="AD46" s="54"/>
      <c r="AE46" s="55"/>
      <c r="AF46" s="59"/>
      <c r="AG46" s="16"/>
      <c r="AH46" s="59"/>
      <c r="AI46" s="16"/>
      <c r="AJ46" s="55">
        <v>2</v>
      </c>
      <c r="AK46" s="82">
        <v>9</v>
      </c>
      <c r="AL46" s="4">
        <f t="shared" si="16"/>
        <v>9</v>
      </c>
      <c r="AM46" s="5">
        <f t="shared" si="17"/>
        <v>2</v>
      </c>
      <c r="AN46" s="94">
        <f t="shared" si="10"/>
        <v>0</v>
      </c>
      <c r="AO46" s="4">
        <f t="shared" si="10"/>
        <v>0</v>
      </c>
      <c r="AP46" s="4">
        <f t="shared" si="10"/>
        <v>0</v>
      </c>
      <c r="AQ46" s="4">
        <f t="shared" si="18"/>
        <v>0</v>
      </c>
      <c r="AR46" s="4">
        <f t="shared" si="18"/>
        <v>0</v>
      </c>
      <c r="AS46" s="4">
        <f t="shared" si="18"/>
        <v>0</v>
      </c>
      <c r="AT46" s="4">
        <f t="shared" si="18"/>
        <v>0</v>
      </c>
      <c r="AU46" s="4">
        <f t="shared" si="18"/>
        <v>0</v>
      </c>
      <c r="AV46" s="4">
        <f t="shared" si="18"/>
        <v>0</v>
      </c>
      <c r="AW46" s="4">
        <f t="shared" si="18"/>
        <v>0</v>
      </c>
      <c r="AX46" s="4">
        <f t="shared" si="18"/>
        <v>0</v>
      </c>
      <c r="AY46" s="4">
        <f t="shared" si="18"/>
        <v>0</v>
      </c>
      <c r="AZ46" s="4">
        <f t="shared" si="18"/>
        <v>0</v>
      </c>
      <c r="BA46" s="95">
        <f t="shared" si="18"/>
        <v>0</v>
      </c>
      <c r="BB46" s="96"/>
      <c r="BC46" s="96"/>
    </row>
    <row r="47" spans="1:55" s="97" customFormat="1" ht="24.75" customHeight="1">
      <c r="A47" s="39">
        <f t="shared" si="6"/>
        <v>42</v>
      </c>
      <c r="B47" s="51"/>
      <c r="C47" s="56"/>
      <c r="D47" s="57" t="s">
        <v>102</v>
      </c>
      <c r="E47" s="57" t="s">
        <v>103</v>
      </c>
      <c r="F47" s="58"/>
      <c r="G47" s="57" t="s">
        <v>60</v>
      </c>
      <c r="H47" s="39" t="str">
        <f t="shared" si="13"/>
        <v>Non</v>
      </c>
      <c r="I47" s="14">
        <f t="shared" si="14"/>
        <v>9</v>
      </c>
      <c r="J47" s="122"/>
      <c r="K47" s="122">
        <f t="shared" si="15"/>
        <v>0</v>
      </c>
      <c r="L47" s="15">
        <v>1</v>
      </c>
      <c r="M47" s="16">
        <v>6</v>
      </c>
      <c r="N47" s="54">
        <v>1</v>
      </c>
      <c r="O47" s="16">
        <v>1</v>
      </c>
      <c r="P47" s="54"/>
      <c r="Q47" s="55"/>
      <c r="R47" s="59"/>
      <c r="S47" s="16"/>
      <c r="T47" s="59"/>
      <c r="U47" s="55"/>
      <c r="V47" s="59"/>
      <c r="W47" s="16"/>
      <c r="X47" s="59"/>
      <c r="Y47" s="16"/>
      <c r="Z47" s="59"/>
      <c r="AA47" s="55"/>
      <c r="AB47" s="59"/>
      <c r="AC47" s="16"/>
      <c r="AD47" s="54"/>
      <c r="AE47" s="55"/>
      <c r="AF47" s="59"/>
      <c r="AG47" s="16"/>
      <c r="AH47" s="59"/>
      <c r="AI47" s="16"/>
      <c r="AJ47" s="55"/>
      <c r="AK47" s="82"/>
      <c r="AL47" s="4">
        <f t="shared" si="16"/>
        <v>6</v>
      </c>
      <c r="AM47" s="5">
        <f t="shared" si="17"/>
        <v>4</v>
      </c>
      <c r="AN47" s="94">
        <f t="shared" si="10"/>
        <v>0</v>
      </c>
      <c r="AO47" s="4">
        <f t="shared" si="10"/>
        <v>0</v>
      </c>
      <c r="AP47" s="4">
        <f t="shared" si="10"/>
        <v>0</v>
      </c>
      <c r="AQ47" s="4">
        <f t="shared" si="18"/>
        <v>0</v>
      </c>
      <c r="AR47" s="4">
        <f t="shared" si="18"/>
        <v>0</v>
      </c>
      <c r="AS47" s="4">
        <f t="shared" si="18"/>
        <v>0</v>
      </c>
      <c r="AT47" s="4">
        <f t="shared" si="18"/>
        <v>0</v>
      </c>
      <c r="AU47" s="4">
        <f t="shared" si="18"/>
        <v>0</v>
      </c>
      <c r="AV47" s="4">
        <f t="shared" si="18"/>
        <v>0</v>
      </c>
      <c r="AW47" s="4">
        <f t="shared" si="18"/>
        <v>0</v>
      </c>
      <c r="AX47" s="4">
        <f t="shared" si="18"/>
        <v>0</v>
      </c>
      <c r="AY47" s="4">
        <f t="shared" si="18"/>
        <v>0</v>
      </c>
      <c r="AZ47" s="4">
        <f t="shared" si="18"/>
        <v>0</v>
      </c>
      <c r="BA47" s="95">
        <f t="shared" si="18"/>
        <v>0</v>
      </c>
      <c r="BB47" s="96"/>
      <c r="BC47" s="96"/>
    </row>
    <row r="48" spans="1:55" s="97" customFormat="1" ht="24.75" customHeight="1">
      <c r="A48" s="39">
        <f t="shared" si="6"/>
        <v>43</v>
      </c>
      <c r="B48" s="51"/>
      <c r="C48" s="56"/>
      <c r="D48" s="57" t="s">
        <v>98</v>
      </c>
      <c r="E48" s="57" t="s">
        <v>99</v>
      </c>
      <c r="F48" s="58"/>
      <c r="G48" s="57" t="s">
        <v>54</v>
      </c>
      <c r="H48" s="39" t="str">
        <f t="shared" si="13"/>
        <v>Non</v>
      </c>
      <c r="I48" s="14">
        <f t="shared" si="14"/>
        <v>9</v>
      </c>
      <c r="J48" s="122"/>
      <c r="K48" s="122">
        <f t="shared" si="15"/>
        <v>0</v>
      </c>
      <c r="L48" s="15">
        <v>2</v>
      </c>
      <c r="M48" s="16">
        <v>5</v>
      </c>
      <c r="N48" s="54">
        <v>1</v>
      </c>
      <c r="O48" s="16">
        <v>1</v>
      </c>
      <c r="P48" s="54"/>
      <c r="Q48" s="55"/>
      <c r="R48" s="59"/>
      <c r="S48" s="16"/>
      <c r="T48" s="59"/>
      <c r="U48" s="55"/>
      <c r="V48" s="59"/>
      <c r="W48" s="16"/>
      <c r="X48" s="59"/>
      <c r="Y48" s="16"/>
      <c r="Z48" s="59"/>
      <c r="AA48" s="55"/>
      <c r="AB48" s="59"/>
      <c r="AC48" s="16"/>
      <c r="AD48" s="54"/>
      <c r="AE48" s="55"/>
      <c r="AF48" s="59"/>
      <c r="AG48" s="16"/>
      <c r="AH48" s="59"/>
      <c r="AI48" s="16"/>
      <c r="AJ48" s="55"/>
      <c r="AK48" s="82"/>
      <c r="AL48" s="4">
        <f t="shared" si="16"/>
        <v>5</v>
      </c>
      <c r="AM48" s="5">
        <f t="shared" si="17"/>
        <v>4</v>
      </c>
      <c r="AN48" s="94">
        <f t="shared" si="10"/>
        <v>0</v>
      </c>
      <c r="AO48" s="4">
        <f t="shared" si="10"/>
        <v>0</v>
      </c>
      <c r="AP48" s="4">
        <f t="shared" si="10"/>
        <v>0</v>
      </c>
      <c r="AQ48" s="4">
        <f t="shared" si="18"/>
        <v>0</v>
      </c>
      <c r="AR48" s="4">
        <f t="shared" si="18"/>
        <v>0</v>
      </c>
      <c r="AS48" s="4">
        <f t="shared" si="18"/>
        <v>0</v>
      </c>
      <c r="AT48" s="4">
        <f t="shared" si="18"/>
        <v>0</v>
      </c>
      <c r="AU48" s="4">
        <f t="shared" si="18"/>
        <v>0</v>
      </c>
      <c r="AV48" s="4">
        <f t="shared" si="18"/>
        <v>0</v>
      </c>
      <c r="AW48" s="4">
        <f t="shared" si="18"/>
        <v>0</v>
      </c>
      <c r="AX48" s="4">
        <f t="shared" si="18"/>
        <v>0</v>
      </c>
      <c r="AY48" s="4">
        <f t="shared" si="18"/>
        <v>0</v>
      </c>
      <c r="AZ48" s="4">
        <f t="shared" si="18"/>
        <v>0</v>
      </c>
      <c r="BA48" s="95">
        <f t="shared" si="18"/>
        <v>0</v>
      </c>
      <c r="BB48" s="96"/>
      <c r="BC48" s="96"/>
    </row>
    <row r="49" spans="1:55" s="97" customFormat="1" ht="24.75" customHeight="1">
      <c r="A49" s="39">
        <f t="shared" si="6"/>
        <v>44</v>
      </c>
      <c r="B49" s="51"/>
      <c r="C49" s="56"/>
      <c r="D49" s="57" t="s">
        <v>381</v>
      </c>
      <c r="E49" s="57" t="s">
        <v>142</v>
      </c>
      <c r="F49" s="58"/>
      <c r="G49" s="57" t="s">
        <v>60</v>
      </c>
      <c r="H49" s="39" t="str">
        <f t="shared" si="13"/>
        <v>Non</v>
      </c>
      <c r="I49" s="14">
        <f t="shared" si="14"/>
        <v>7</v>
      </c>
      <c r="J49" s="122"/>
      <c r="K49" s="122">
        <f t="shared" si="15"/>
        <v>0</v>
      </c>
      <c r="L49" s="15"/>
      <c r="M49" s="16"/>
      <c r="N49" s="54"/>
      <c r="O49" s="16"/>
      <c r="P49" s="54"/>
      <c r="Q49" s="55"/>
      <c r="R49" s="59"/>
      <c r="S49" s="16"/>
      <c r="T49" s="59"/>
      <c r="U49" s="55"/>
      <c r="V49" s="59"/>
      <c r="W49" s="16"/>
      <c r="X49" s="59"/>
      <c r="Y49" s="16"/>
      <c r="Z49" s="59"/>
      <c r="AA49" s="55"/>
      <c r="AB49" s="59"/>
      <c r="AC49" s="16"/>
      <c r="AD49" s="54"/>
      <c r="AE49" s="55"/>
      <c r="AF49" s="59"/>
      <c r="AG49" s="16"/>
      <c r="AH49" s="59"/>
      <c r="AI49" s="16"/>
      <c r="AJ49" s="55">
        <v>1</v>
      </c>
      <c r="AK49" s="82">
        <v>6</v>
      </c>
      <c r="AL49" s="4">
        <f t="shared" si="16"/>
        <v>6</v>
      </c>
      <c r="AM49" s="5">
        <f t="shared" si="17"/>
        <v>2</v>
      </c>
      <c r="AN49" s="94">
        <f t="shared" si="10"/>
        <v>0</v>
      </c>
      <c r="AO49" s="4">
        <f t="shared" si="10"/>
        <v>0</v>
      </c>
      <c r="AP49" s="4">
        <f t="shared" si="10"/>
        <v>0</v>
      </c>
      <c r="AQ49" s="4">
        <f t="shared" si="18"/>
        <v>0</v>
      </c>
      <c r="AR49" s="4">
        <f t="shared" si="18"/>
        <v>0</v>
      </c>
      <c r="AS49" s="4">
        <f t="shared" si="18"/>
        <v>0</v>
      </c>
      <c r="AT49" s="4">
        <f t="shared" si="18"/>
        <v>0</v>
      </c>
      <c r="AU49" s="4">
        <f t="shared" si="18"/>
        <v>0</v>
      </c>
      <c r="AV49" s="4">
        <f t="shared" si="18"/>
        <v>0</v>
      </c>
      <c r="AW49" s="4">
        <f t="shared" si="18"/>
        <v>0</v>
      </c>
      <c r="AX49" s="4">
        <f t="shared" si="18"/>
        <v>0</v>
      </c>
      <c r="AY49" s="4">
        <f t="shared" si="18"/>
        <v>0</v>
      </c>
      <c r="AZ49" s="4">
        <f t="shared" si="18"/>
        <v>0</v>
      </c>
      <c r="BA49" s="95">
        <f t="shared" si="18"/>
        <v>0</v>
      </c>
      <c r="BB49" s="96"/>
      <c r="BC49" s="96"/>
    </row>
    <row r="50" spans="1:55" s="97" customFormat="1" ht="24.75" customHeight="1">
      <c r="A50" s="39">
        <f t="shared" si="6"/>
        <v>45</v>
      </c>
      <c r="B50" s="51"/>
      <c r="C50" s="56"/>
      <c r="D50" s="57" t="s">
        <v>91</v>
      </c>
      <c r="E50" s="57" t="s">
        <v>92</v>
      </c>
      <c r="F50" s="58"/>
      <c r="G50" s="57" t="s">
        <v>93</v>
      </c>
      <c r="H50" s="39" t="str">
        <f t="shared" si="13"/>
        <v>Non</v>
      </c>
      <c r="I50" s="14">
        <f t="shared" si="14"/>
        <v>6</v>
      </c>
      <c r="J50" s="122"/>
      <c r="K50" s="122">
        <f t="shared" si="15"/>
        <v>0</v>
      </c>
      <c r="L50" s="15">
        <v>5</v>
      </c>
      <c r="M50" s="16">
        <v>1</v>
      </c>
      <c r="N50" s="54"/>
      <c r="O50" s="16"/>
      <c r="P50" s="54"/>
      <c r="Q50" s="55"/>
      <c r="R50" s="59"/>
      <c r="S50" s="16"/>
      <c r="T50" s="59"/>
      <c r="U50" s="55"/>
      <c r="V50" s="59"/>
      <c r="W50" s="16"/>
      <c r="X50" s="59"/>
      <c r="Y50" s="16"/>
      <c r="Z50" s="59"/>
      <c r="AA50" s="55"/>
      <c r="AB50" s="59"/>
      <c r="AC50" s="16"/>
      <c r="AD50" s="54"/>
      <c r="AE50" s="55"/>
      <c r="AF50" s="59"/>
      <c r="AG50" s="16"/>
      <c r="AH50" s="59"/>
      <c r="AI50" s="16"/>
      <c r="AJ50" s="55"/>
      <c r="AK50" s="82"/>
      <c r="AL50" s="4">
        <f t="shared" si="16"/>
        <v>5</v>
      </c>
      <c r="AM50" s="5">
        <f t="shared" si="17"/>
        <v>2</v>
      </c>
      <c r="AN50" s="94">
        <f t="shared" si="10"/>
        <v>0</v>
      </c>
      <c r="AO50" s="4">
        <f t="shared" si="10"/>
        <v>0</v>
      </c>
      <c r="AP50" s="4">
        <f t="shared" si="10"/>
        <v>0</v>
      </c>
      <c r="AQ50" s="4">
        <f t="shared" si="18"/>
        <v>0</v>
      </c>
      <c r="AR50" s="4">
        <f t="shared" si="18"/>
        <v>0</v>
      </c>
      <c r="AS50" s="4">
        <f t="shared" si="18"/>
        <v>0</v>
      </c>
      <c r="AT50" s="4">
        <f t="shared" si="18"/>
        <v>0</v>
      </c>
      <c r="AU50" s="4">
        <f t="shared" si="18"/>
        <v>0</v>
      </c>
      <c r="AV50" s="4">
        <f t="shared" si="18"/>
        <v>0</v>
      </c>
      <c r="AW50" s="4">
        <f t="shared" si="18"/>
        <v>0</v>
      </c>
      <c r="AX50" s="4">
        <f t="shared" si="18"/>
        <v>0</v>
      </c>
      <c r="AY50" s="4">
        <f t="shared" si="18"/>
        <v>0</v>
      </c>
      <c r="AZ50" s="4">
        <f t="shared" si="18"/>
        <v>0</v>
      </c>
      <c r="BA50" s="95">
        <f t="shared" si="18"/>
        <v>0</v>
      </c>
      <c r="BB50" s="96"/>
      <c r="BC50" s="96"/>
    </row>
    <row r="51" spans="1:55" s="97" customFormat="1" ht="24.75" customHeight="1">
      <c r="A51" s="39">
        <f t="shared" si="6"/>
        <v>46</v>
      </c>
      <c r="B51" s="51"/>
      <c r="C51" s="56"/>
      <c r="D51" s="57" t="s">
        <v>299</v>
      </c>
      <c r="E51" s="57" t="s">
        <v>300</v>
      </c>
      <c r="F51" s="58"/>
      <c r="G51" s="57" t="s">
        <v>301</v>
      </c>
      <c r="H51" s="39" t="str">
        <f t="shared" si="13"/>
        <v>Non</v>
      </c>
      <c r="I51" s="14">
        <f t="shared" si="14"/>
        <v>4</v>
      </c>
      <c r="J51" s="122"/>
      <c r="K51" s="122">
        <f t="shared" si="15"/>
        <v>0</v>
      </c>
      <c r="L51" s="15"/>
      <c r="M51" s="16"/>
      <c r="N51" s="54">
        <v>3</v>
      </c>
      <c r="O51" s="16">
        <v>1</v>
      </c>
      <c r="P51" s="54"/>
      <c r="Q51" s="55"/>
      <c r="R51" s="59"/>
      <c r="S51" s="16"/>
      <c r="T51" s="59"/>
      <c r="U51" s="55"/>
      <c r="V51" s="59"/>
      <c r="W51" s="16"/>
      <c r="X51" s="59"/>
      <c r="Y51" s="16"/>
      <c r="Z51" s="59"/>
      <c r="AA51" s="55"/>
      <c r="AB51" s="59"/>
      <c r="AC51" s="16"/>
      <c r="AD51" s="54"/>
      <c r="AE51" s="55"/>
      <c r="AF51" s="59"/>
      <c r="AG51" s="16"/>
      <c r="AH51" s="59"/>
      <c r="AI51" s="16"/>
      <c r="AJ51" s="55"/>
      <c r="AK51" s="82"/>
      <c r="AL51" s="4">
        <f t="shared" si="16"/>
        <v>3</v>
      </c>
      <c r="AM51" s="5">
        <f t="shared" si="17"/>
        <v>2</v>
      </c>
      <c r="AN51" s="94">
        <f t="shared" si="10"/>
        <v>0</v>
      </c>
      <c r="AO51" s="4">
        <f t="shared" si="10"/>
        <v>0</v>
      </c>
      <c r="AP51" s="4">
        <f t="shared" si="10"/>
        <v>0</v>
      </c>
      <c r="AQ51" s="4">
        <f aca="true" t="shared" si="19" ref="AQ51:BA51">IF($AM51&gt;Nbcourse+AQ$3-1-$J51,LARGE($L51:$AK51,Nbcourse+AQ$3-$J51),0)</f>
        <v>0</v>
      </c>
      <c r="AR51" s="4">
        <f t="shared" si="19"/>
        <v>0</v>
      </c>
      <c r="AS51" s="4">
        <f t="shared" si="19"/>
        <v>0</v>
      </c>
      <c r="AT51" s="4">
        <f t="shared" si="19"/>
        <v>0</v>
      </c>
      <c r="AU51" s="4">
        <f t="shared" si="19"/>
        <v>0</v>
      </c>
      <c r="AV51" s="4">
        <f t="shared" si="19"/>
        <v>0</v>
      </c>
      <c r="AW51" s="4">
        <f t="shared" si="19"/>
        <v>0</v>
      </c>
      <c r="AX51" s="4">
        <f t="shared" si="19"/>
        <v>0</v>
      </c>
      <c r="AY51" s="4">
        <f t="shared" si="19"/>
        <v>0</v>
      </c>
      <c r="AZ51" s="4">
        <f t="shared" si="19"/>
        <v>0</v>
      </c>
      <c r="BA51" s="95">
        <f t="shared" si="19"/>
        <v>0</v>
      </c>
      <c r="BB51" s="96"/>
      <c r="BC51" s="96"/>
    </row>
    <row r="52" spans="1:55" s="97" customFormat="1" ht="24.75" customHeight="1">
      <c r="A52" s="39">
        <f t="shared" si="6"/>
        <v>47</v>
      </c>
      <c r="B52" s="51"/>
      <c r="C52" s="56"/>
      <c r="D52" s="57" t="s">
        <v>96</v>
      </c>
      <c r="E52" s="57" t="s">
        <v>97</v>
      </c>
      <c r="F52" s="58"/>
      <c r="G52" s="57" t="s">
        <v>89</v>
      </c>
      <c r="H52" s="39" t="str">
        <f t="shared" si="13"/>
        <v>Non</v>
      </c>
      <c r="I52" s="14">
        <f t="shared" si="14"/>
        <v>4</v>
      </c>
      <c r="J52" s="122"/>
      <c r="K52" s="122">
        <f t="shared" si="15"/>
        <v>0</v>
      </c>
      <c r="L52" s="15">
        <v>3</v>
      </c>
      <c r="M52" s="16">
        <v>1</v>
      </c>
      <c r="N52" s="54"/>
      <c r="O52" s="16"/>
      <c r="P52" s="54"/>
      <c r="Q52" s="55"/>
      <c r="R52" s="59"/>
      <c r="S52" s="16"/>
      <c r="T52" s="59"/>
      <c r="U52" s="55"/>
      <c r="V52" s="59"/>
      <c r="W52" s="16"/>
      <c r="X52" s="59"/>
      <c r="Y52" s="16"/>
      <c r="Z52" s="59"/>
      <c r="AA52" s="55"/>
      <c r="AB52" s="59"/>
      <c r="AC52" s="16"/>
      <c r="AD52" s="54"/>
      <c r="AE52" s="55"/>
      <c r="AF52" s="59"/>
      <c r="AG52" s="16"/>
      <c r="AH52" s="59"/>
      <c r="AI52" s="16"/>
      <c r="AJ52" s="55"/>
      <c r="AK52" s="82"/>
      <c r="AL52" s="4">
        <f t="shared" si="16"/>
        <v>3</v>
      </c>
      <c r="AM52" s="5">
        <f aca="true" t="shared" si="20" ref="AM52:AM70">COUNTA(L52:AK52)</f>
        <v>2</v>
      </c>
      <c r="AN52" s="94">
        <f aca="true" t="shared" si="21" ref="AN52:BA67">IF($AM52&gt;Nbcourse+AN$3-1-$J52,LARGE($L52:$AK52,Nbcourse+AN$3-$J52),0)</f>
        <v>0</v>
      </c>
      <c r="AO52" s="4">
        <f t="shared" si="21"/>
        <v>0</v>
      </c>
      <c r="AP52" s="4">
        <f t="shared" si="21"/>
        <v>0</v>
      </c>
      <c r="AQ52" s="4">
        <f t="shared" si="21"/>
        <v>0</v>
      </c>
      <c r="AR52" s="4">
        <f t="shared" si="21"/>
        <v>0</v>
      </c>
      <c r="AS52" s="4">
        <f t="shared" si="21"/>
        <v>0</v>
      </c>
      <c r="AT52" s="4">
        <f t="shared" si="21"/>
        <v>0</v>
      </c>
      <c r="AU52" s="4">
        <f t="shared" si="21"/>
        <v>0</v>
      </c>
      <c r="AV52" s="4">
        <f t="shared" si="21"/>
        <v>0</v>
      </c>
      <c r="AW52" s="4">
        <f t="shared" si="21"/>
        <v>0</v>
      </c>
      <c r="AX52" s="4">
        <f t="shared" si="21"/>
        <v>0</v>
      </c>
      <c r="AY52" s="4">
        <f t="shared" si="21"/>
        <v>0</v>
      </c>
      <c r="AZ52" s="4">
        <f t="shared" si="21"/>
        <v>0</v>
      </c>
      <c r="BA52" s="95">
        <f t="shared" si="21"/>
        <v>0</v>
      </c>
      <c r="BB52" s="96"/>
      <c r="BC52" s="96"/>
    </row>
    <row r="53" spans="1:55" s="97" customFormat="1" ht="24.75" customHeight="1">
      <c r="A53" s="39">
        <f t="shared" si="6"/>
        <v>48</v>
      </c>
      <c r="B53" s="51"/>
      <c r="C53" s="56"/>
      <c r="D53" s="57" t="s">
        <v>386</v>
      </c>
      <c r="E53" s="57" t="s">
        <v>90</v>
      </c>
      <c r="F53" s="58"/>
      <c r="G53" s="57" t="s">
        <v>104</v>
      </c>
      <c r="H53" s="39" t="str">
        <f t="shared" si="13"/>
        <v>Non</v>
      </c>
      <c r="I53" s="14">
        <f t="shared" si="14"/>
        <v>3</v>
      </c>
      <c r="J53" s="122"/>
      <c r="K53" s="122">
        <f t="shared" si="15"/>
        <v>0</v>
      </c>
      <c r="L53" s="15"/>
      <c r="M53" s="16"/>
      <c r="N53" s="54"/>
      <c r="O53" s="16"/>
      <c r="P53" s="54"/>
      <c r="Q53" s="55"/>
      <c r="R53" s="59"/>
      <c r="S53" s="16"/>
      <c r="T53" s="59"/>
      <c r="U53" s="55"/>
      <c r="V53" s="59"/>
      <c r="W53" s="16"/>
      <c r="X53" s="59"/>
      <c r="Y53" s="16"/>
      <c r="Z53" s="59"/>
      <c r="AA53" s="55"/>
      <c r="AB53" s="59"/>
      <c r="AC53" s="16"/>
      <c r="AD53" s="54"/>
      <c r="AE53" s="55"/>
      <c r="AF53" s="59"/>
      <c r="AG53" s="16"/>
      <c r="AH53" s="59"/>
      <c r="AI53" s="16"/>
      <c r="AJ53" s="55">
        <v>1</v>
      </c>
      <c r="AK53" s="82">
        <v>2</v>
      </c>
      <c r="AL53" s="4">
        <f t="shared" si="16"/>
        <v>2</v>
      </c>
      <c r="AM53" s="5">
        <f t="shared" si="20"/>
        <v>2</v>
      </c>
      <c r="AN53" s="94">
        <f t="shared" si="21"/>
        <v>0</v>
      </c>
      <c r="AO53" s="4">
        <f t="shared" si="21"/>
        <v>0</v>
      </c>
      <c r="AP53" s="4">
        <f t="shared" si="21"/>
        <v>0</v>
      </c>
      <c r="AQ53" s="4">
        <f t="shared" si="21"/>
        <v>0</v>
      </c>
      <c r="AR53" s="4">
        <f t="shared" si="21"/>
        <v>0</v>
      </c>
      <c r="AS53" s="4">
        <f t="shared" si="21"/>
        <v>0</v>
      </c>
      <c r="AT53" s="4">
        <f t="shared" si="21"/>
        <v>0</v>
      </c>
      <c r="AU53" s="4">
        <f t="shared" si="21"/>
        <v>0</v>
      </c>
      <c r="AV53" s="4">
        <f t="shared" si="21"/>
        <v>0</v>
      </c>
      <c r="AW53" s="4">
        <f t="shared" si="21"/>
        <v>0</v>
      </c>
      <c r="AX53" s="4">
        <f t="shared" si="21"/>
        <v>0</v>
      </c>
      <c r="AY53" s="4">
        <f t="shared" si="21"/>
        <v>0</v>
      </c>
      <c r="AZ53" s="4">
        <f t="shared" si="21"/>
        <v>0</v>
      </c>
      <c r="BA53" s="95">
        <f t="shared" si="21"/>
        <v>0</v>
      </c>
      <c r="BB53" s="96"/>
      <c r="BC53" s="96"/>
    </row>
    <row r="54" spans="1:55" s="97" customFormat="1" ht="24.75" customHeight="1">
      <c r="A54" s="39">
        <f t="shared" si="6"/>
        <v>49</v>
      </c>
      <c r="B54" s="51"/>
      <c r="C54" s="56"/>
      <c r="D54" s="57" t="s">
        <v>385</v>
      </c>
      <c r="E54" s="57" t="s">
        <v>90</v>
      </c>
      <c r="F54" s="58"/>
      <c r="G54" s="57" t="s">
        <v>42</v>
      </c>
      <c r="H54" s="39" t="str">
        <f t="shared" si="13"/>
        <v>Non</v>
      </c>
      <c r="I54" s="14">
        <f t="shared" si="14"/>
        <v>2</v>
      </c>
      <c r="J54" s="122"/>
      <c r="K54" s="122">
        <f t="shared" si="15"/>
        <v>0</v>
      </c>
      <c r="L54" s="15"/>
      <c r="M54" s="16"/>
      <c r="N54" s="54"/>
      <c r="O54" s="16"/>
      <c r="P54" s="54"/>
      <c r="Q54" s="55"/>
      <c r="R54" s="59"/>
      <c r="S54" s="16"/>
      <c r="T54" s="59"/>
      <c r="U54" s="55"/>
      <c r="V54" s="59"/>
      <c r="W54" s="16"/>
      <c r="X54" s="59"/>
      <c r="Y54" s="16"/>
      <c r="Z54" s="59"/>
      <c r="AA54" s="55"/>
      <c r="AB54" s="59"/>
      <c r="AC54" s="16"/>
      <c r="AD54" s="54"/>
      <c r="AE54" s="55"/>
      <c r="AF54" s="59"/>
      <c r="AG54" s="16"/>
      <c r="AH54" s="59"/>
      <c r="AI54" s="16"/>
      <c r="AJ54" s="55">
        <v>1</v>
      </c>
      <c r="AK54" s="82">
        <v>1</v>
      </c>
      <c r="AL54" s="4">
        <f t="shared" si="16"/>
        <v>1</v>
      </c>
      <c r="AM54" s="5">
        <f t="shared" si="20"/>
        <v>2</v>
      </c>
      <c r="AN54" s="94">
        <f t="shared" si="21"/>
        <v>0</v>
      </c>
      <c r="AO54" s="4">
        <f t="shared" si="21"/>
        <v>0</v>
      </c>
      <c r="AP54" s="4">
        <f t="shared" si="21"/>
        <v>0</v>
      </c>
      <c r="AQ54" s="4">
        <f t="shared" si="21"/>
        <v>0</v>
      </c>
      <c r="AR54" s="4">
        <f t="shared" si="21"/>
        <v>0</v>
      </c>
      <c r="AS54" s="4">
        <f t="shared" si="21"/>
        <v>0</v>
      </c>
      <c r="AT54" s="4">
        <f t="shared" si="21"/>
        <v>0</v>
      </c>
      <c r="AU54" s="4">
        <f t="shared" si="21"/>
        <v>0</v>
      </c>
      <c r="AV54" s="4">
        <f t="shared" si="21"/>
        <v>0</v>
      </c>
      <c r="AW54" s="4">
        <f t="shared" si="21"/>
        <v>0</v>
      </c>
      <c r="AX54" s="4">
        <f t="shared" si="21"/>
        <v>0</v>
      </c>
      <c r="AY54" s="4">
        <f t="shared" si="21"/>
        <v>0</v>
      </c>
      <c r="AZ54" s="4">
        <f t="shared" si="21"/>
        <v>0</v>
      </c>
      <c r="BA54" s="95">
        <f t="shared" si="21"/>
        <v>0</v>
      </c>
      <c r="BB54" s="96"/>
      <c r="BC54" s="96"/>
    </row>
    <row r="55" spans="1:55" s="97" customFormat="1" ht="24.75" customHeight="1">
      <c r="A55" s="39">
        <f t="shared" si="6"/>
        <v>50</v>
      </c>
      <c r="B55" s="51"/>
      <c r="C55" s="52"/>
      <c r="D55" s="57" t="s">
        <v>106</v>
      </c>
      <c r="E55" s="57" t="s">
        <v>107</v>
      </c>
      <c r="F55" s="58"/>
      <c r="G55" s="57" t="s">
        <v>36</v>
      </c>
      <c r="H55" s="39" t="str">
        <f t="shared" si="13"/>
        <v>Non</v>
      </c>
      <c r="I55" s="14">
        <f t="shared" si="14"/>
        <v>2</v>
      </c>
      <c r="J55" s="122"/>
      <c r="K55" s="122">
        <f t="shared" si="15"/>
        <v>0</v>
      </c>
      <c r="L55" s="15">
        <v>1</v>
      </c>
      <c r="M55" s="16">
        <v>1</v>
      </c>
      <c r="N55" s="54"/>
      <c r="O55" s="16"/>
      <c r="P55" s="54"/>
      <c r="Q55" s="55"/>
      <c r="R55" s="59"/>
      <c r="S55" s="16"/>
      <c r="T55" s="59"/>
      <c r="U55" s="55"/>
      <c r="V55" s="59"/>
      <c r="W55" s="16"/>
      <c r="X55" s="59"/>
      <c r="Y55" s="16"/>
      <c r="Z55" s="59"/>
      <c r="AA55" s="55"/>
      <c r="AB55" s="59"/>
      <c r="AC55" s="16"/>
      <c r="AD55" s="54"/>
      <c r="AE55" s="55"/>
      <c r="AF55" s="59"/>
      <c r="AG55" s="16"/>
      <c r="AH55" s="59"/>
      <c r="AI55" s="16"/>
      <c r="AJ55" s="55"/>
      <c r="AK55" s="82"/>
      <c r="AL55" s="4">
        <f t="shared" si="16"/>
        <v>1</v>
      </c>
      <c r="AM55" s="5">
        <f t="shared" si="20"/>
        <v>2</v>
      </c>
      <c r="AN55" s="94">
        <f t="shared" si="21"/>
        <v>0</v>
      </c>
      <c r="AO55" s="4">
        <f t="shared" si="21"/>
        <v>0</v>
      </c>
      <c r="AP55" s="4">
        <f t="shared" si="21"/>
        <v>0</v>
      </c>
      <c r="AQ55" s="4">
        <f t="shared" si="21"/>
        <v>0</v>
      </c>
      <c r="AR55" s="4">
        <f t="shared" si="21"/>
        <v>0</v>
      </c>
      <c r="AS55" s="4">
        <f t="shared" si="21"/>
        <v>0</v>
      </c>
      <c r="AT55" s="4">
        <f t="shared" si="21"/>
        <v>0</v>
      </c>
      <c r="AU55" s="4">
        <f t="shared" si="21"/>
        <v>0</v>
      </c>
      <c r="AV55" s="4">
        <f t="shared" si="21"/>
        <v>0</v>
      </c>
      <c r="AW55" s="4">
        <f t="shared" si="21"/>
        <v>0</v>
      </c>
      <c r="AX55" s="4">
        <f t="shared" si="21"/>
        <v>0</v>
      </c>
      <c r="AY55" s="4">
        <f t="shared" si="21"/>
        <v>0</v>
      </c>
      <c r="AZ55" s="4">
        <f t="shared" si="21"/>
        <v>0</v>
      </c>
      <c r="BA55" s="95">
        <f t="shared" si="21"/>
        <v>0</v>
      </c>
      <c r="BB55" s="96"/>
      <c r="BC55" s="96"/>
    </row>
    <row r="56" spans="1:55" s="97" customFormat="1" ht="24.75" customHeight="1">
      <c r="A56" s="39">
        <f t="shared" si="6"/>
        <v>51</v>
      </c>
      <c r="B56" s="51"/>
      <c r="C56" s="56"/>
      <c r="D56" s="57" t="s">
        <v>104</v>
      </c>
      <c r="E56" s="57" t="s">
        <v>92</v>
      </c>
      <c r="F56" s="58"/>
      <c r="G56" s="57" t="s">
        <v>105</v>
      </c>
      <c r="H56" s="39" t="str">
        <f t="shared" si="13"/>
        <v>Non</v>
      </c>
      <c r="I56" s="14">
        <f t="shared" si="14"/>
        <v>2</v>
      </c>
      <c r="J56" s="122"/>
      <c r="K56" s="122">
        <f t="shared" si="15"/>
        <v>0</v>
      </c>
      <c r="L56" s="15">
        <v>1</v>
      </c>
      <c r="M56" s="16">
        <v>1</v>
      </c>
      <c r="N56" s="54"/>
      <c r="O56" s="16"/>
      <c r="P56" s="54"/>
      <c r="Q56" s="55"/>
      <c r="R56" s="59"/>
      <c r="S56" s="16"/>
      <c r="T56" s="59"/>
      <c r="U56" s="55"/>
      <c r="V56" s="59"/>
      <c r="W56" s="16"/>
      <c r="X56" s="59"/>
      <c r="Y56" s="16"/>
      <c r="Z56" s="59"/>
      <c r="AA56" s="55"/>
      <c r="AB56" s="59"/>
      <c r="AC56" s="16"/>
      <c r="AD56" s="54"/>
      <c r="AE56" s="55"/>
      <c r="AF56" s="59"/>
      <c r="AG56" s="16"/>
      <c r="AH56" s="59"/>
      <c r="AI56" s="16"/>
      <c r="AJ56" s="55"/>
      <c r="AK56" s="82"/>
      <c r="AL56" s="4">
        <f t="shared" si="16"/>
        <v>1</v>
      </c>
      <c r="AM56" s="5">
        <f t="shared" si="20"/>
        <v>2</v>
      </c>
      <c r="AN56" s="94">
        <f t="shared" si="21"/>
        <v>0</v>
      </c>
      <c r="AO56" s="4">
        <f t="shared" si="21"/>
        <v>0</v>
      </c>
      <c r="AP56" s="4">
        <f t="shared" si="21"/>
        <v>0</v>
      </c>
      <c r="AQ56" s="4">
        <f t="shared" si="21"/>
        <v>0</v>
      </c>
      <c r="AR56" s="4">
        <f t="shared" si="21"/>
        <v>0</v>
      </c>
      <c r="AS56" s="4">
        <f t="shared" si="21"/>
        <v>0</v>
      </c>
      <c r="AT56" s="4">
        <f t="shared" si="21"/>
        <v>0</v>
      </c>
      <c r="AU56" s="4">
        <f t="shared" si="21"/>
        <v>0</v>
      </c>
      <c r="AV56" s="4">
        <f t="shared" si="21"/>
        <v>0</v>
      </c>
      <c r="AW56" s="4">
        <f t="shared" si="21"/>
        <v>0</v>
      </c>
      <c r="AX56" s="4">
        <f t="shared" si="21"/>
        <v>0</v>
      </c>
      <c r="AY56" s="4">
        <f t="shared" si="21"/>
        <v>0</v>
      </c>
      <c r="AZ56" s="4">
        <f t="shared" si="21"/>
        <v>0</v>
      </c>
      <c r="BA56" s="95">
        <f t="shared" si="21"/>
        <v>0</v>
      </c>
      <c r="BB56" s="96"/>
      <c r="BC56" s="96"/>
    </row>
    <row r="57" spans="1:55" s="97" customFormat="1" ht="24.75" customHeight="1">
      <c r="A57" s="39">
        <f t="shared" si="6"/>
        <v>52</v>
      </c>
      <c r="B57" s="51"/>
      <c r="C57" s="56"/>
      <c r="D57" s="57" t="s">
        <v>336</v>
      </c>
      <c r="E57" s="57" t="s">
        <v>337</v>
      </c>
      <c r="F57" s="58"/>
      <c r="G57" s="57" t="s">
        <v>338</v>
      </c>
      <c r="H57" s="39" t="str">
        <f t="shared" si="13"/>
        <v>Non</v>
      </c>
      <c r="I57" s="14">
        <f t="shared" si="14"/>
        <v>2</v>
      </c>
      <c r="J57" s="122"/>
      <c r="K57" s="122">
        <f t="shared" si="15"/>
        <v>0</v>
      </c>
      <c r="L57" s="15"/>
      <c r="M57" s="16"/>
      <c r="N57" s="54">
        <v>1</v>
      </c>
      <c r="O57" s="16">
        <v>1</v>
      </c>
      <c r="P57" s="54"/>
      <c r="Q57" s="55"/>
      <c r="R57" s="59"/>
      <c r="S57" s="16"/>
      <c r="T57" s="59"/>
      <c r="U57" s="55"/>
      <c r="V57" s="59"/>
      <c r="W57" s="16"/>
      <c r="X57" s="59"/>
      <c r="Y57" s="16"/>
      <c r="Z57" s="59"/>
      <c r="AA57" s="55"/>
      <c r="AB57" s="59"/>
      <c r="AC57" s="16"/>
      <c r="AD57" s="54"/>
      <c r="AE57" s="55"/>
      <c r="AF57" s="59"/>
      <c r="AG57" s="16"/>
      <c r="AH57" s="59"/>
      <c r="AI57" s="16"/>
      <c r="AJ57" s="55"/>
      <c r="AK57" s="82"/>
      <c r="AL57" s="4">
        <f t="shared" si="16"/>
        <v>1</v>
      </c>
      <c r="AM57" s="5">
        <f t="shared" si="20"/>
        <v>2</v>
      </c>
      <c r="AN57" s="94">
        <f t="shared" si="21"/>
        <v>0</v>
      </c>
      <c r="AO57" s="4">
        <f t="shared" si="21"/>
        <v>0</v>
      </c>
      <c r="AP57" s="4">
        <f t="shared" si="21"/>
        <v>0</v>
      </c>
      <c r="AQ57" s="4">
        <f t="shared" si="21"/>
        <v>0</v>
      </c>
      <c r="AR57" s="4">
        <f t="shared" si="21"/>
        <v>0</v>
      </c>
      <c r="AS57" s="4">
        <f t="shared" si="21"/>
        <v>0</v>
      </c>
      <c r="AT57" s="4">
        <f t="shared" si="21"/>
        <v>0</v>
      </c>
      <c r="AU57" s="4">
        <f t="shared" si="21"/>
        <v>0</v>
      </c>
      <c r="AV57" s="4">
        <f t="shared" si="21"/>
        <v>0</v>
      </c>
      <c r="AW57" s="4">
        <f t="shared" si="21"/>
        <v>0</v>
      </c>
      <c r="AX57" s="4">
        <f t="shared" si="21"/>
        <v>0</v>
      </c>
      <c r="AY57" s="4">
        <f t="shared" si="21"/>
        <v>0</v>
      </c>
      <c r="AZ57" s="4">
        <f t="shared" si="21"/>
        <v>0</v>
      </c>
      <c r="BA57" s="95">
        <f t="shared" si="21"/>
        <v>0</v>
      </c>
      <c r="BB57" s="96"/>
      <c r="BC57" s="96"/>
    </row>
    <row r="58" spans="1:55" s="97" customFormat="1" ht="24.75" customHeight="1">
      <c r="A58" s="39">
        <f t="shared" si="6"/>
        <v>53</v>
      </c>
      <c r="B58" s="51"/>
      <c r="C58" s="56"/>
      <c r="D58" s="57" t="s">
        <v>383</v>
      </c>
      <c r="E58" s="57" t="s">
        <v>384</v>
      </c>
      <c r="F58" s="58"/>
      <c r="G58" s="57" t="s">
        <v>84</v>
      </c>
      <c r="H58" s="39" t="str">
        <f t="shared" si="13"/>
        <v>Non</v>
      </c>
      <c r="I58" s="14">
        <f t="shared" si="14"/>
        <v>2</v>
      </c>
      <c r="J58" s="122"/>
      <c r="K58" s="122">
        <f t="shared" si="15"/>
        <v>0</v>
      </c>
      <c r="L58" s="15"/>
      <c r="M58" s="16"/>
      <c r="N58" s="54"/>
      <c r="O58" s="16"/>
      <c r="P58" s="54"/>
      <c r="Q58" s="55"/>
      <c r="R58" s="59"/>
      <c r="S58" s="16"/>
      <c r="T58" s="59"/>
      <c r="U58" s="55"/>
      <c r="V58" s="59"/>
      <c r="W58" s="16"/>
      <c r="X58" s="59"/>
      <c r="Y58" s="16"/>
      <c r="Z58" s="59"/>
      <c r="AA58" s="55"/>
      <c r="AB58" s="59"/>
      <c r="AC58" s="16"/>
      <c r="AD58" s="54"/>
      <c r="AE58" s="55"/>
      <c r="AF58" s="59"/>
      <c r="AG58" s="16"/>
      <c r="AH58" s="59"/>
      <c r="AI58" s="16"/>
      <c r="AJ58" s="55">
        <v>1</v>
      </c>
      <c r="AK58" s="82">
        <v>1</v>
      </c>
      <c r="AL58" s="4">
        <f t="shared" si="16"/>
        <v>1</v>
      </c>
      <c r="AM58" s="5">
        <f t="shared" si="20"/>
        <v>2</v>
      </c>
      <c r="AN58" s="94">
        <f t="shared" si="21"/>
        <v>0</v>
      </c>
      <c r="AO58" s="4">
        <f t="shared" si="21"/>
        <v>0</v>
      </c>
      <c r="AP58" s="4">
        <f t="shared" si="21"/>
        <v>0</v>
      </c>
      <c r="AQ58" s="4">
        <f t="shared" si="21"/>
        <v>0</v>
      </c>
      <c r="AR58" s="4">
        <f t="shared" si="21"/>
        <v>0</v>
      </c>
      <c r="AS58" s="4">
        <f t="shared" si="21"/>
        <v>0</v>
      </c>
      <c r="AT58" s="4">
        <f t="shared" si="21"/>
        <v>0</v>
      </c>
      <c r="AU58" s="4">
        <f t="shared" si="21"/>
        <v>0</v>
      </c>
      <c r="AV58" s="4">
        <f t="shared" si="21"/>
        <v>0</v>
      </c>
      <c r="AW58" s="4">
        <f t="shared" si="21"/>
        <v>0</v>
      </c>
      <c r="AX58" s="4">
        <f t="shared" si="21"/>
        <v>0</v>
      </c>
      <c r="AY58" s="4">
        <f t="shared" si="21"/>
        <v>0</v>
      </c>
      <c r="AZ58" s="4">
        <f t="shared" si="21"/>
        <v>0</v>
      </c>
      <c r="BA58" s="95">
        <f t="shared" si="21"/>
        <v>0</v>
      </c>
      <c r="BB58" s="96"/>
      <c r="BC58" s="96"/>
    </row>
    <row r="59" spans="1:55" s="97" customFormat="1" ht="24.75" customHeight="1">
      <c r="A59" s="39">
        <f t="shared" si="6"/>
        <v>54</v>
      </c>
      <c r="B59" s="51"/>
      <c r="C59" s="56"/>
      <c r="D59" s="57" t="s">
        <v>110</v>
      </c>
      <c r="E59" s="57" t="s">
        <v>111</v>
      </c>
      <c r="F59" s="58"/>
      <c r="G59" s="57" t="s">
        <v>60</v>
      </c>
      <c r="H59" s="39" t="str">
        <f t="shared" si="13"/>
        <v>Non</v>
      </c>
      <c r="I59" s="14">
        <f t="shared" si="14"/>
        <v>2</v>
      </c>
      <c r="J59" s="122"/>
      <c r="K59" s="122">
        <f t="shared" si="15"/>
        <v>0</v>
      </c>
      <c r="L59" s="15">
        <v>1</v>
      </c>
      <c r="M59" s="16">
        <v>1</v>
      </c>
      <c r="N59" s="54"/>
      <c r="O59" s="16"/>
      <c r="P59" s="54"/>
      <c r="Q59" s="55"/>
      <c r="R59" s="59"/>
      <c r="S59" s="16"/>
      <c r="T59" s="59"/>
      <c r="U59" s="55"/>
      <c r="V59" s="59"/>
      <c r="W59" s="16"/>
      <c r="X59" s="59"/>
      <c r="Y59" s="16"/>
      <c r="Z59" s="59"/>
      <c r="AA59" s="55"/>
      <c r="AB59" s="59"/>
      <c r="AC59" s="16"/>
      <c r="AD59" s="54"/>
      <c r="AE59" s="55"/>
      <c r="AF59" s="59"/>
      <c r="AG59" s="16"/>
      <c r="AH59" s="59"/>
      <c r="AI59" s="16"/>
      <c r="AJ59" s="55"/>
      <c r="AK59" s="82"/>
      <c r="AL59" s="4">
        <f t="shared" si="16"/>
        <v>1</v>
      </c>
      <c r="AM59" s="5">
        <f t="shared" si="20"/>
        <v>2</v>
      </c>
      <c r="AN59" s="94">
        <f t="shared" si="21"/>
        <v>0</v>
      </c>
      <c r="AO59" s="4">
        <f t="shared" si="21"/>
        <v>0</v>
      </c>
      <c r="AP59" s="4">
        <f t="shared" si="21"/>
        <v>0</v>
      </c>
      <c r="AQ59" s="4">
        <f t="shared" si="21"/>
        <v>0</v>
      </c>
      <c r="AR59" s="4">
        <f t="shared" si="21"/>
        <v>0</v>
      </c>
      <c r="AS59" s="4">
        <f t="shared" si="21"/>
        <v>0</v>
      </c>
      <c r="AT59" s="4">
        <f t="shared" si="21"/>
        <v>0</v>
      </c>
      <c r="AU59" s="4">
        <f t="shared" si="21"/>
        <v>0</v>
      </c>
      <c r="AV59" s="4">
        <f t="shared" si="21"/>
        <v>0</v>
      </c>
      <c r="AW59" s="4">
        <f t="shared" si="21"/>
        <v>0</v>
      </c>
      <c r="AX59" s="4">
        <f t="shared" si="21"/>
        <v>0</v>
      </c>
      <c r="AY59" s="4">
        <f t="shared" si="21"/>
        <v>0</v>
      </c>
      <c r="AZ59" s="4">
        <f t="shared" si="21"/>
        <v>0</v>
      </c>
      <c r="BA59" s="95">
        <f t="shared" si="21"/>
        <v>0</v>
      </c>
      <c r="BB59" s="96"/>
      <c r="BC59" s="96"/>
    </row>
    <row r="60" spans="1:55" s="97" customFormat="1" ht="24.75" customHeight="1">
      <c r="A60" s="39">
        <f t="shared" si="6"/>
        <v>55</v>
      </c>
      <c r="B60" s="51"/>
      <c r="C60" s="56"/>
      <c r="D60" s="57" t="s">
        <v>304</v>
      </c>
      <c r="E60" s="57" t="s">
        <v>142</v>
      </c>
      <c r="F60" s="58"/>
      <c r="G60" s="57" t="s">
        <v>305</v>
      </c>
      <c r="H60" s="39" t="str">
        <f t="shared" si="13"/>
        <v>Non</v>
      </c>
      <c r="I60" s="14">
        <f t="shared" si="14"/>
        <v>2</v>
      </c>
      <c r="J60" s="122"/>
      <c r="K60" s="122">
        <f t="shared" si="15"/>
        <v>0</v>
      </c>
      <c r="L60" s="15"/>
      <c r="M60" s="16"/>
      <c r="N60" s="54">
        <v>1</v>
      </c>
      <c r="O60" s="16">
        <v>1</v>
      </c>
      <c r="P60" s="54"/>
      <c r="Q60" s="55"/>
      <c r="R60" s="59"/>
      <c r="S60" s="16"/>
      <c r="T60" s="59"/>
      <c r="U60" s="55"/>
      <c r="V60" s="59"/>
      <c r="W60" s="16"/>
      <c r="X60" s="59"/>
      <c r="Y60" s="16"/>
      <c r="Z60" s="59"/>
      <c r="AA60" s="55"/>
      <c r="AB60" s="59"/>
      <c r="AC60" s="16"/>
      <c r="AD60" s="54"/>
      <c r="AE60" s="55"/>
      <c r="AF60" s="59"/>
      <c r="AG60" s="16"/>
      <c r="AH60" s="59"/>
      <c r="AI60" s="16"/>
      <c r="AJ60" s="55"/>
      <c r="AK60" s="82"/>
      <c r="AL60" s="4">
        <f t="shared" si="16"/>
        <v>1</v>
      </c>
      <c r="AM60" s="5">
        <f t="shared" si="20"/>
        <v>2</v>
      </c>
      <c r="AN60" s="94">
        <f t="shared" si="21"/>
        <v>0</v>
      </c>
      <c r="AO60" s="4">
        <f t="shared" si="21"/>
        <v>0</v>
      </c>
      <c r="AP60" s="4">
        <f t="shared" si="21"/>
        <v>0</v>
      </c>
      <c r="AQ60" s="4">
        <f t="shared" si="21"/>
        <v>0</v>
      </c>
      <c r="AR60" s="4">
        <f t="shared" si="21"/>
        <v>0</v>
      </c>
      <c r="AS60" s="4">
        <f t="shared" si="21"/>
        <v>0</v>
      </c>
      <c r="AT60" s="4">
        <f t="shared" si="21"/>
        <v>0</v>
      </c>
      <c r="AU60" s="4">
        <f t="shared" si="21"/>
        <v>0</v>
      </c>
      <c r="AV60" s="4">
        <f t="shared" si="21"/>
        <v>0</v>
      </c>
      <c r="AW60" s="4">
        <f t="shared" si="21"/>
        <v>0</v>
      </c>
      <c r="AX60" s="4">
        <f t="shared" si="21"/>
        <v>0</v>
      </c>
      <c r="AY60" s="4">
        <f t="shared" si="21"/>
        <v>0</v>
      </c>
      <c r="AZ60" s="4">
        <f t="shared" si="21"/>
        <v>0</v>
      </c>
      <c r="BA60" s="95">
        <f t="shared" si="21"/>
        <v>0</v>
      </c>
      <c r="BB60" s="96"/>
      <c r="BC60" s="96"/>
    </row>
    <row r="61" spans="1:55" s="97" customFormat="1" ht="24.75" customHeight="1">
      <c r="A61" s="39">
        <f t="shared" si="6"/>
        <v>56</v>
      </c>
      <c r="B61" s="51"/>
      <c r="C61" s="56"/>
      <c r="D61" s="57" t="s">
        <v>339</v>
      </c>
      <c r="E61" s="57" t="s">
        <v>150</v>
      </c>
      <c r="F61" s="58"/>
      <c r="G61" s="57" t="s">
        <v>298</v>
      </c>
      <c r="H61" s="39" t="str">
        <f t="shared" si="13"/>
        <v>Non</v>
      </c>
      <c r="I61" s="14">
        <f t="shared" si="14"/>
        <v>2</v>
      </c>
      <c r="J61" s="122"/>
      <c r="K61" s="122">
        <f t="shared" si="15"/>
        <v>0</v>
      </c>
      <c r="L61" s="15"/>
      <c r="M61" s="16"/>
      <c r="N61" s="54">
        <v>1</v>
      </c>
      <c r="O61" s="16">
        <v>1</v>
      </c>
      <c r="P61" s="54"/>
      <c r="Q61" s="55"/>
      <c r="R61" s="59"/>
      <c r="S61" s="16"/>
      <c r="T61" s="59"/>
      <c r="U61" s="55"/>
      <c r="V61" s="59"/>
      <c r="W61" s="16"/>
      <c r="X61" s="59"/>
      <c r="Y61" s="16"/>
      <c r="Z61" s="59"/>
      <c r="AA61" s="55"/>
      <c r="AB61" s="59"/>
      <c r="AC61" s="16"/>
      <c r="AD61" s="54"/>
      <c r="AE61" s="55"/>
      <c r="AF61" s="59"/>
      <c r="AG61" s="16"/>
      <c r="AH61" s="59"/>
      <c r="AI61" s="16"/>
      <c r="AJ61" s="55"/>
      <c r="AK61" s="82"/>
      <c r="AL61" s="4">
        <f t="shared" si="16"/>
        <v>1</v>
      </c>
      <c r="AM61" s="5">
        <f t="shared" si="20"/>
        <v>2</v>
      </c>
      <c r="AN61" s="94">
        <f t="shared" si="21"/>
        <v>0</v>
      </c>
      <c r="AO61" s="4">
        <f t="shared" si="21"/>
        <v>0</v>
      </c>
      <c r="AP61" s="4">
        <f t="shared" si="21"/>
        <v>0</v>
      </c>
      <c r="AQ61" s="4">
        <f t="shared" si="21"/>
        <v>0</v>
      </c>
      <c r="AR61" s="4">
        <f t="shared" si="21"/>
        <v>0</v>
      </c>
      <c r="AS61" s="4">
        <f t="shared" si="21"/>
        <v>0</v>
      </c>
      <c r="AT61" s="4">
        <f t="shared" si="21"/>
        <v>0</v>
      </c>
      <c r="AU61" s="4">
        <f t="shared" si="21"/>
        <v>0</v>
      </c>
      <c r="AV61" s="4">
        <f t="shared" si="21"/>
        <v>0</v>
      </c>
      <c r="AW61" s="4">
        <f t="shared" si="21"/>
        <v>0</v>
      </c>
      <c r="AX61" s="4">
        <f t="shared" si="21"/>
        <v>0</v>
      </c>
      <c r="AY61" s="4">
        <f t="shared" si="21"/>
        <v>0</v>
      </c>
      <c r="AZ61" s="4">
        <f t="shared" si="21"/>
        <v>0</v>
      </c>
      <c r="BA61" s="95">
        <f t="shared" si="21"/>
        <v>0</v>
      </c>
      <c r="BB61" s="96"/>
      <c r="BC61" s="96"/>
    </row>
    <row r="62" spans="1:55" s="97" customFormat="1" ht="24.75" customHeight="1">
      <c r="A62" s="39">
        <f t="shared" si="6"/>
        <v>57</v>
      </c>
      <c r="B62" s="51"/>
      <c r="C62" s="56"/>
      <c r="D62" s="57" t="s">
        <v>334</v>
      </c>
      <c r="E62" s="57" t="s">
        <v>335</v>
      </c>
      <c r="F62" s="58"/>
      <c r="G62" s="57" t="s">
        <v>60</v>
      </c>
      <c r="H62" s="39" t="str">
        <f t="shared" si="13"/>
        <v>Non</v>
      </c>
      <c r="I62" s="14">
        <f t="shared" si="14"/>
        <v>2</v>
      </c>
      <c r="J62" s="122"/>
      <c r="K62" s="122">
        <f t="shared" si="15"/>
        <v>0</v>
      </c>
      <c r="L62" s="15"/>
      <c r="M62" s="16"/>
      <c r="N62" s="54">
        <v>1</v>
      </c>
      <c r="O62" s="16">
        <v>1</v>
      </c>
      <c r="P62" s="54"/>
      <c r="Q62" s="55"/>
      <c r="R62" s="59"/>
      <c r="S62" s="16"/>
      <c r="T62" s="59"/>
      <c r="U62" s="55"/>
      <c r="V62" s="59"/>
      <c r="W62" s="16"/>
      <c r="X62" s="59"/>
      <c r="Y62" s="16"/>
      <c r="Z62" s="59"/>
      <c r="AA62" s="55"/>
      <c r="AB62" s="59"/>
      <c r="AC62" s="16"/>
      <c r="AD62" s="54"/>
      <c r="AE62" s="55"/>
      <c r="AF62" s="59"/>
      <c r="AG62" s="16"/>
      <c r="AH62" s="59"/>
      <c r="AI62" s="16"/>
      <c r="AJ62" s="55"/>
      <c r="AK62" s="82"/>
      <c r="AL62" s="4">
        <f t="shared" si="16"/>
        <v>1</v>
      </c>
      <c r="AM62" s="5">
        <f t="shared" si="20"/>
        <v>2</v>
      </c>
      <c r="AN62" s="94">
        <f t="shared" si="21"/>
        <v>0</v>
      </c>
      <c r="AO62" s="4">
        <f t="shared" si="21"/>
        <v>0</v>
      </c>
      <c r="AP62" s="4">
        <f t="shared" si="21"/>
        <v>0</v>
      </c>
      <c r="AQ62" s="4">
        <f t="shared" si="21"/>
        <v>0</v>
      </c>
      <c r="AR62" s="4">
        <f t="shared" si="21"/>
        <v>0</v>
      </c>
      <c r="AS62" s="4">
        <f t="shared" si="21"/>
        <v>0</v>
      </c>
      <c r="AT62" s="4">
        <f t="shared" si="21"/>
        <v>0</v>
      </c>
      <c r="AU62" s="4">
        <f t="shared" si="21"/>
        <v>0</v>
      </c>
      <c r="AV62" s="4">
        <f t="shared" si="21"/>
        <v>0</v>
      </c>
      <c r="AW62" s="4">
        <f t="shared" si="21"/>
        <v>0</v>
      </c>
      <c r="AX62" s="4">
        <f t="shared" si="21"/>
        <v>0</v>
      </c>
      <c r="AY62" s="4">
        <f t="shared" si="21"/>
        <v>0</v>
      </c>
      <c r="AZ62" s="4">
        <f t="shared" si="21"/>
        <v>0</v>
      </c>
      <c r="BA62" s="95">
        <f t="shared" si="21"/>
        <v>0</v>
      </c>
      <c r="BB62" s="96"/>
      <c r="BC62" s="96"/>
    </row>
    <row r="63" spans="1:55" s="97" customFormat="1" ht="24.75" customHeight="1">
      <c r="A63" s="39">
        <f t="shared" si="6"/>
        <v>58</v>
      </c>
      <c r="B63" s="51"/>
      <c r="C63" s="56"/>
      <c r="D63" s="57"/>
      <c r="E63" s="57"/>
      <c r="F63" s="58"/>
      <c r="G63" s="57"/>
      <c r="H63" s="39" t="str">
        <f t="shared" si="13"/>
        <v>Non</v>
      </c>
      <c r="I63" s="14">
        <f t="shared" si="14"/>
        <v>0</v>
      </c>
      <c r="J63" s="122"/>
      <c r="K63" s="122"/>
      <c r="L63" s="15"/>
      <c r="M63" s="16"/>
      <c r="N63" s="54"/>
      <c r="O63" s="16"/>
      <c r="P63" s="54"/>
      <c r="Q63" s="55"/>
      <c r="R63" s="59"/>
      <c r="S63" s="16"/>
      <c r="T63" s="59"/>
      <c r="U63" s="55"/>
      <c r="V63" s="59"/>
      <c r="W63" s="16"/>
      <c r="X63" s="59"/>
      <c r="Y63" s="16"/>
      <c r="Z63" s="59"/>
      <c r="AA63" s="55"/>
      <c r="AB63" s="59"/>
      <c r="AC63" s="16"/>
      <c r="AD63" s="54"/>
      <c r="AE63" s="55"/>
      <c r="AF63" s="59"/>
      <c r="AG63" s="16"/>
      <c r="AH63" s="59"/>
      <c r="AI63" s="16"/>
      <c r="AJ63" s="55"/>
      <c r="AK63" s="82"/>
      <c r="AL63" s="4">
        <f t="shared" si="16"/>
        <v>0</v>
      </c>
      <c r="AM63" s="5">
        <f t="shared" si="20"/>
        <v>0</v>
      </c>
      <c r="AN63" s="94">
        <f t="shared" si="21"/>
        <v>0</v>
      </c>
      <c r="AO63" s="4">
        <f t="shared" si="21"/>
        <v>0</v>
      </c>
      <c r="AP63" s="4">
        <f t="shared" si="21"/>
        <v>0</v>
      </c>
      <c r="AQ63" s="4">
        <f t="shared" si="21"/>
        <v>0</v>
      </c>
      <c r="AR63" s="4">
        <f t="shared" si="21"/>
        <v>0</v>
      </c>
      <c r="AS63" s="4">
        <f t="shared" si="21"/>
        <v>0</v>
      </c>
      <c r="AT63" s="4">
        <f t="shared" si="21"/>
        <v>0</v>
      </c>
      <c r="AU63" s="4">
        <f t="shared" si="21"/>
        <v>0</v>
      </c>
      <c r="AV63" s="4">
        <f t="shared" si="21"/>
        <v>0</v>
      </c>
      <c r="AW63" s="4">
        <f t="shared" si="21"/>
        <v>0</v>
      </c>
      <c r="AX63" s="4">
        <f t="shared" si="21"/>
        <v>0</v>
      </c>
      <c r="AY63" s="4">
        <f t="shared" si="21"/>
        <v>0</v>
      </c>
      <c r="AZ63" s="4">
        <f t="shared" si="21"/>
        <v>0</v>
      </c>
      <c r="BA63" s="95">
        <f t="shared" si="21"/>
        <v>0</v>
      </c>
      <c r="BB63" s="96"/>
      <c r="BC63" s="96"/>
    </row>
    <row r="64" spans="1:55" s="97" customFormat="1" ht="24.75" customHeight="1">
      <c r="A64" s="39">
        <f t="shared" si="6"/>
        <v>59</v>
      </c>
      <c r="B64" s="51"/>
      <c r="C64" s="56"/>
      <c r="D64" s="57"/>
      <c r="E64" s="57"/>
      <c r="F64" s="58"/>
      <c r="G64" s="57"/>
      <c r="H64" s="39" t="str">
        <f t="shared" si="13"/>
        <v>Non</v>
      </c>
      <c r="I64" s="14">
        <f t="shared" si="14"/>
        <v>0</v>
      </c>
      <c r="J64" s="122"/>
      <c r="K64" s="122"/>
      <c r="L64" s="15"/>
      <c r="M64" s="16"/>
      <c r="N64" s="54"/>
      <c r="O64" s="16"/>
      <c r="P64" s="54"/>
      <c r="Q64" s="55"/>
      <c r="R64" s="59"/>
      <c r="S64" s="16"/>
      <c r="T64" s="59"/>
      <c r="U64" s="55"/>
      <c r="V64" s="59"/>
      <c r="W64" s="16"/>
      <c r="X64" s="59"/>
      <c r="Y64" s="16"/>
      <c r="Z64" s="59"/>
      <c r="AA64" s="55"/>
      <c r="AB64" s="59"/>
      <c r="AC64" s="16"/>
      <c r="AD64" s="54"/>
      <c r="AE64" s="55"/>
      <c r="AF64" s="59"/>
      <c r="AG64" s="16"/>
      <c r="AH64" s="59"/>
      <c r="AI64" s="16"/>
      <c r="AJ64" s="55"/>
      <c r="AK64" s="82"/>
      <c r="AL64" s="4">
        <f t="shared" si="16"/>
        <v>0</v>
      </c>
      <c r="AM64" s="5">
        <f t="shared" si="20"/>
        <v>0</v>
      </c>
      <c r="AN64" s="94">
        <f t="shared" si="21"/>
        <v>0</v>
      </c>
      <c r="AO64" s="4">
        <f t="shared" si="21"/>
        <v>0</v>
      </c>
      <c r="AP64" s="4">
        <f t="shared" si="21"/>
        <v>0</v>
      </c>
      <c r="AQ64" s="4">
        <f t="shared" si="21"/>
        <v>0</v>
      </c>
      <c r="AR64" s="4">
        <f t="shared" si="21"/>
        <v>0</v>
      </c>
      <c r="AS64" s="4">
        <f t="shared" si="21"/>
        <v>0</v>
      </c>
      <c r="AT64" s="4">
        <f t="shared" si="21"/>
        <v>0</v>
      </c>
      <c r="AU64" s="4">
        <f t="shared" si="21"/>
        <v>0</v>
      </c>
      <c r="AV64" s="4">
        <f t="shared" si="21"/>
        <v>0</v>
      </c>
      <c r="AW64" s="4">
        <f t="shared" si="21"/>
        <v>0</v>
      </c>
      <c r="AX64" s="4">
        <f t="shared" si="21"/>
        <v>0</v>
      </c>
      <c r="AY64" s="4">
        <f t="shared" si="21"/>
        <v>0</v>
      </c>
      <c r="AZ64" s="4">
        <f t="shared" si="21"/>
        <v>0</v>
      </c>
      <c r="BA64" s="95">
        <f t="shared" si="21"/>
        <v>0</v>
      </c>
      <c r="BB64" s="96"/>
      <c r="BC64" s="96"/>
    </row>
    <row r="65" spans="1:55" s="97" customFormat="1" ht="24.75" customHeight="1">
      <c r="A65" s="39">
        <f t="shared" si="6"/>
        <v>60</v>
      </c>
      <c r="B65" s="51"/>
      <c r="C65" s="56"/>
      <c r="D65" s="57"/>
      <c r="E65" s="57"/>
      <c r="F65" s="58"/>
      <c r="G65" s="57"/>
      <c r="H65" s="39" t="str">
        <f t="shared" si="13"/>
        <v>Non</v>
      </c>
      <c r="I65" s="14">
        <f t="shared" si="14"/>
        <v>0</v>
      </c>
      <c r="J65" s="122"/>
      <c r="K65" s="122"/>
      <c r="L65" s="15"/>
      <c r="M65" s="16"/>
      <c r="N65" s="54"/>
      <c r="O65" s="16"/>
      <c r="P65" s="54"/>
      <c r="Q65" s="55"/>
      <c r="R65" s="59"/>
      <c r="S65" s="16"/>
      <c r="T65" s="59"/>
      <c r="U65" s="55"/>
      <c r="V65" s="59"/>
      <c r="W65" s="16"/>
      <c r="X65" s="59"/>
      <c r="Y65" s="16"/>
      <c r="Z65" s="59"/>
      <c r="AA65" s="55"/>
      <c r="AB65" s="59"/>
      <c r="AC65" s="16"/>
      <c r="AD65" s="54"/>
      <c r="AE65" s="55"/>
      <c r="AF65" s="59"/>
      <c r="AG65" s="16"/>
      <c r="AH65" s="59"/>
      <c r="AI65" s="16"/>
      <c r="AJ65" s="55"/>
      <c r="AK65" s="82"/>
      <c r="AL65" s="4">
        <f t="shared" si="16"/>
        <v>0</v>
      </c>
      <c r="AM65" s="5">
        <f t="shared" si="20"/>
        <v>0</v>
      </c>
      <c r="AN65" s="94">
        <f t="shared" si="21"/>
        <v>0</v>
      </c>
      <c r="AO65" s="4">
        <f t="shared" si="21"/>
        <v>0</v>
      </c>
      <c r="AP65" s="4">
        <f t="shared" si="21"/>
        <v>0</v>
      </c>
      <c r="AQ65" s="4">
        <f t="shared" si="21"/>
        <v>0</v>
      </c>
      <c r="AR65" s="4">
        <f t="shared" si="21"/>
        <v>0</v>
      </c>
      <c r="AS65" s="4">
        <f t="shared" si="21"/>
        <v>0</v>
      </c>
      <c r="AT65" s="4">
        <f t="shared" si="21"/>
        <v>0</v>
      </c>
      <c r="AU65" s="4">
        <f t="shared" si="21"/>
        <v>0</v>
      </c>
      <c r="AV65" s="4">
        <f t="shared" si="21"/>
        <v>0</v>
      </c>
      <c r="AW65" s="4">
        <f t="shared" si="21"/>
        <v>0</v>
      </c>
      <c r="AX65" s="4">
        <f t="shared" si="21"/>
        <v>0</v>
      </c>
      <c r="AY65" s="4">
        <f t="shared" si="21"/>
        <v>0</v>
      </c>
      <c r="AZ65" s="4">
        <f t="shared" si="21"/>
        <v>0</v>
      </c>
      <c r="BA65" s="95">
        <f t="shared" si="21"/>
        <v>0</v>
      </c>
      <c r="BB65" s="96"/>
      <c r="BC65" s="96"/>
    </row>
    <row r="66" spans="1:55" s="97" customFormat="1" ht="24.75" customHeight="1">
      <c r="A66" s="39">
        <f t="shared" si="6"/>
        <v>61</v>
      </c>
      <c r="B66" s="51"/>
      <c r="C66" s="56"/>
      <c r="D66" s="57"/>
      <c r="E66" s="57"/>
      <c r="F66" s="58"/>
      <c r="G66" s="57"/>
      <c r="H66" s="39" t="str">
        <f t="shared" si="13"/>
        <v>Non</v>
      </c>
      <c r="I66" s="14">
        <f t="shared" si="14"/>
        <v>0</v>
      </c>
      <c r="J66" s="122"/>
      <c r="K66" s="122"/>
      <c r="L66" s="15"/>
      <c r="M66" s="16"/>
      <c r="N66" s="54"/>
      <c r="O66" s="16"/>
      <c r="P66" s="54"/>
      <c r="Q66" s="55"/>
      <c r="R66" s="59"/>
      <c r="S66" s="16"/>
      <c r="T66" s="59"/>
      <c r="U66" s="55"/>
      <c r="V66" s="59"/>
      <c r="W66" s="16"/>
      <c r="X66" s="59"/>
      <c r="Y66" s="16"/>
      <c r="Z66" s="59"/>
      <c r="AA66" s="55"/>
      <c r="AB66" s="59"/>
      <c r="AC66" s="16"/>
      <c r="AD66" s="54"/>
      <c r="AE66" s="55"/>
      <c r="AF66" s="59"/>
      <c r="AG66" s="16"/>
      <c r="AH66" s="59"/>
      <c r="AI66" s="16"/>
      <c r="AJ66" s="55"/>
      <c r="AK66" s="82"/>
      <c r="AL66" s="4">
        <f t="shared" si="16"/>
        <v>0</v>
      </c>
      <c r="AM66" s="5">
        <f t="shared" si="20"/>
        <v>0</v>
      </c>
      <c r="AN66" s="94">
        <f t="shared" si="21"/>
        <v>0</v>
      </c>
      <c r="AO66" s="4">
        <f t="shared" si="21"/>
        <v>0</v>
      </c>
      <c r="AP66" s="4">
        <f t="shared" si="21"/>
        <v>0</v>
      </c>
      <c r="AQ66" s="4">
        <f t="shared" si="21"/>
        <v>0</v>
      </c>
      <c r="AR66" s="4">
        <f t="shared" si="21"/>
        <v>0</v>
      </c>
      <c r="AS66" s="4">
        <f t="shared" si="21"/>
        <v>0</v>
      </c>
      <c r="AT66" s="4">
        <f t="shared" si="21"/>
        <v>0</v>
      </c>
      <c r="AU66" s="4">
        <f t="shared" si="21"/>
        <v>0</v>
      </c>
      <c r="AV66" s="4">
        <f t="shared" si="21"/>
        <v>0</v>
      </c>
      <c r="AW66" s="4">
        <f t="shared" si="21"/>
        <v>0</v>
      </c>
      <c r="AX66" s="4">
        <f t="shared" si="21"/>
        <v>0</v>
      </c>
      <c r="AY66" s="4">
        <f t="shared" si="21"/>
        <v>0</v>
      </c>
      <c r="AZ66" s="4">
        <f t="shared" si="21"/>
        <v>0</v>
      </c>
      <c r="BA66" s="95">
        <f t="shared" si="21"/>
        <v>0</v>
      </c>
      <c r="BB66" s="96"/>
      <c r="BC66" s="96"/>
    </row>
    <row r="67" spans="1:55" s="97" customFormat="1" ht="24.75" customHeight="1">
      <c r="A67" s="39">
        <f t="shared" si="6"/>
        <v>62</v>
      </c>
      <c r="B67" s="51"/>
      <c r="C67" s="56"/>
      <c r="D67" s="57"/>
      <c r="E67" s="57"/>
      <c r="F67" s="58"/>
      <c r="G67" s="57"/>
      <c r="H67" s="39" t="str">
        <f t="shared" si="13"/>
        <v>Non</v>
      </c>
      <c r="I67" s="14">
        <f t="shared" si="14"/>
        <v>0</v>
      </c>
      <c r="J67" s="122"/>
      <c r="K67" s="122"/>
      <c r="L67" s="15"/>
      <c r="M67" s="16"/>
      <c r="N67" s="54"/>
      <c r="O67" s="16"/>
      <c r="P67" s="54"/>
      <c r="Q67" s="55"/>
      <c r="R67" s="59"/>
      <c r="S67" s="16"/>
      <c r="T67" s="59"/>
      <c r="U67" s="55"/>
      <c r="V67" s="59"/>
      <c r="W67" s="16"/>
      <c r="X67" s="59"/>
      <c r="Y67" s="16"/>
      <c r="Z67" s="59"/>
      <c r="AA67" s="55"/>
      <c r="AB67" s="59"/>
      <c r="AC67" s="16"/>
      <c r="AD67" s="54"/>
      <c r="AE67" s="55"/>
      <c r="AF67" s="59"/>
      <c r="AG67" s="16"/>
      <c r="AH67" s="59"/>
      <c r="AI67" s="16"/>
      <c r="AJ67" s="55"/>
      <c r="AK67" s="82"/>
      <c r="AL67" s="4">
        <f t="shared" si="16"/>
        <v>0</v>
      </c>
      <c r="AM67" s="5">
        <f t="shared" si="20"/>
        <v>0</v>
      </c>
      <c r="AN67" s="94">
        <f t="shared" si="21"/>
        <v>0</v>
      </c>
      <c r="AO67" s="4">
        <f t="shared" si="21"/>
        <v>0</v>
      </c>
      <c r="AP67" s="4">
        <f t="shared" si="21"/>
        <v>0</v>
      </c>
      <c r="AQ67" s="4">
        <f t="shared" si="21"/>
        <v>0</v>
      </c>
      <c r="AR67" s="4">
        <f t="shared" si="21"/>
        <v>0</v>
      </c>
      <c r="AS67" s="4">
        <f t="shared" si="21"/>
        <v>0</v>
      </c>
      <c r="AT67" s="4">
        <f t="shared" si="21"/>
        <v>0</v>
      </c>
      <c r="AU67" s="4">
        <f t="shared" si="21"/>
        <v>0</v>
      </c>
      <c r="AV67" s="4">
        <f t="shared" si="21"/>
        <v>0</v>
      </c>
      <c r="AW67" s="4">
        <f t="shared" si="21"/>
        <v>0</v>
      </c>
      <c r="AX67" s="4">
        <f t="shared" si="21"/>
        <v>0</v>
      </c>
      <c r="AY67" s="4">
        <f t="shared" si="21"/>
        <v>0</v>
      </c>
      <c r="AZ67" s="4">
        <f t="shared" si="21"/>
        <v>0</v>
      </c>
      <c r="BA67" s="95">
        <f t="shared" si="21"/>
        <v>0</v>
      </c>
      <c r="BB67" s="96"/>
      <c r="BC67" s="96"/>
    </row>
    <row r="68" spans="1:55" s="97" customFormat="1" ht="24.75" customHeight="1">
      <c r="A68" s="39">
        <f t="shared" si="6"/>
        <v>63</v>
      </c>
      <c r="B68" s="51"/>
      <c r="C68" s="56"/>
      <c r="D68" s="57"/>
      <c r="E68" s="57"/>
      <c r="F68" s="58"/>
      <c r="G68" s="57"/>
      <c r="H68" s="39" t="str">
        <f t="shared" si="13"/>
        <v>Non</v>
      </c>
      <c r="I68" s="14">
        <f t="shared" si="14"/>
        <v>0</v>
      </c>
      <c r="J68" s="122"/>
      <c r="K68" s="122"/>
      <c r="L68" s="15"/>
      <c r="M68" s="16"/>
      <c r="N68" s="54"/>
      <c r="O68" s="16"/>
      <c r="P68" s="54"/>
      <c r="Q68" s="55"/>
      <c r="R68" s="59"/>
      <c r="S68" s="16"/>
      <c r="T68" s="59"/>
      <c r="U68" s="55"/>
      <c r="V68" s="59"/>
      <c r="W68" s="16"/>
      <c r="X68" s="59"/>
      <c r="Y68" s="16"/>
      <c r="Z68" s="59"/>
      <c r="AA68" s="55"/>
      <c r="AB68" s="59"/>
      <c r="AC68" s="16"/>
      <c r="AD68" s="54"/>
      <c r="AE68" s="55"/>
      <c r="AF68" s="59"/>
      <c r="AG68" s="16"/>
      <c r="AH68" s="59"/>
      <c r="AI68" s="16"/>
      <c r="AJ68" s="55"/>
      <c r="AK68" s="82"/>
      <c r="AL68" s="4">
        <f t="shared" si="16"/>
        <v>0</v>
      </c>
      <c r="AM68" s="5">
        <f t="shared" si="20"/>
        <v>0</v>
      </c>
      <c r="AN68" s="94">
        <f aca="true" t="shared" si="22" ref="AN68:BA69">IF($AM68&gt;Nbcourse+AN$3-1-$J68,LARGE($L68:$AK68,Nbcourse+AN$3-$J68),0)</f>
        <v>0</v>
      </c>
      <c r="AO68" s="4">
        <f t="shared" si="22"/>
        <v>0</v>
      </c>
      <c r="AP68" s="4">
        <f t="shared" si="22"/>
        <v>0</v>
      </c>
      <c r="AQ68" s="4">
        <f t="shared" si="22"/>
        <v>0</v>
      </c>
      <c r="AR68" s="4">
        <f t="shared" si="22"/>
        <v>0</v>
      </c>
      <c r="AS68" s="4">
        <f t="shared" si="22"/>
        <v>0</v>
      </c>
      <c r="AT68" s="4">
        <f t="shared" si="22"/>
        <v>0</v>
      </c>
      <c r="AU68" s="4">
        <f t="shared" si="22"/>
        <v>0</v>
      </c>
      <c r="AV68" s="4">
        <f t="shared" si="22"/>
        <v>0</v>
      </c>
      <c r="AW68" s="4">
        <f t="shared" si="22"/>
        <v>0</v>
      </c>
      <c r="AX68" s="4">
        <f t="shared" si="22"/>
        <v>0</v>
      </c>
      <c r="AY68" s="4">
        <f t="shared" si="22"/>
        <v>0</v>
      </c>
      <c r="AZ68" s="4">
        <f t="shared" si="22"/>
        <v>0</v>
      </c>
      <c r="BA68" s="95">
        <f t="shared" si="22"/>
        <v>0</v>
      </c>
      <c r="BB68" s="96"/>
      <c r="BC68" s="96"/>
    </row>
    <row r="69" spans="1:55" s="97" customFormat="1" ht="24.75" customHeight="1">
      <c r="A69" s="39">
        <f t="shared" si="6"/>
        <v>64</v>
      </c>
      <c r="B69" s="51"/>
      <c r="C69" s="56"/>
      <c r="D69" s="57"/>
      <c r="E69" s="57"/>
      <c r="F69" s="58"/>
      <c r="G69" s="57"/>
      <c r="H69" s="39" t="str">
        <f t="shared" si="13"/>
        <v>Non</v>
      </c>
      <c r="I69" s="14">
        <f t="shared" si="14"/>
        <v>0</v>
      </c>
      <c r="J69" s="122"/>
      <c r="K69" s="122"/>
      <c r="L69" s="15"/>
      <c r="M69" s="16"/>
      <c r="N69" s="54"/>
      <c r="O69" s="16"/>
      <c r="P69" s="54"/>
      <c r="Q69" s="55"/>
      <c r="R69" s="59"/>
      <c r="S69" s="16"/>
      <c r="T69" s="59"/>
      <c r="U69" s="55"/>
      <c r="V69" s="59"/>
      <c r="W69" s="16"/>
      <c r="X69" s="59"/>
      <c r="Y69" s="16"/>
      <c r="Z69" s="59"/>
      <c r="AA69" s="55"/>
      <c r="AB69" s="59"/>
      <c r="AC69" s="16"/>
      <c r="AD69" s="54"/>
      <c r="AE69" s="55"/>
      <c r="AF69" s="59"/>
      <c r="AG69" s="16"/>
      <c r="AH69" s="59"/>
      <c r="AI69" s="16"/>
      <c r="AJ69" s="55"/>
      <c r="AK69" s="82"/>
      <c r="AL69" s="4">
        <f t="shared" si="16"/>
        <v>0</v>
      </c>
      <c r="AM69" s="5">
        <f t="shared" si="20"/>
        <v>0</v>
      </c>
      <c r="AN69" s="94">
        <f t="shared" si="22"/>
        <v>0</v>
      </c>
      <c r="AO69" s="4">
        <f t="shared" si="22"/>
        <v>0</v>
      </c>
      <c r="AP69" s="4">
        <f t="shared" si="22"/>
        <v>0</v>
      </c>
      <c r="AQ69" s="4">
        <f t="shared" si="22"/>
        <v>0</v>
      </c>
      <c r="AR69" s="4">
        <f t="shared" si="22"/>
        <v>0</v>
      </c>
      <c r="AS69" s="4">
        <f t="shared" si="22"/>
        <v>0</v>
      </c>
      <c r="AT69" s="4">
        <f t="shared" si="22"/>
        <v>0</v>
      </c>
      <c r="AU69" s="4">
        <f t="shared" si="22"/>
        <v>0</v>
      </c>
      <c r="AV69" s="4">
        <f t="shared" si="22"/>
        <v>0</v>
      </c>
      <c r="AW69" s="4">
        <f t="shared" si="22"/>
        <v>0</v>
      </c>
      <c r="AX69" s="4">
        <f t="shared" si="22"/>
        <v>0</v>
      </c>
      <c r="AY69" s="4">
        <f t="shared" si="22"/>
        <v>0</v>
      </c>
      <c r="AZ69" s="4">
        <f t="shared" si="22"/>
        <v>0</v>
      </c>
      <c r="BA69" s="95">
        <f t="shared" si="22"/>
        <v>0</v>
      </c>
      <c r="BB69" s="96"/>
      <c r="BC69" s="96"/>
    </row>
    <row r="70" spans="1:55" s="97" customFormat="1" ht="24.75" customHeight="1" thickBot="1">
      <c r="A70" s="39">
        <f t="shared" si="6"/>
        <v>65</v>
      </c>
      <c r="B70" s="51"/>
      <c r="C70" s="56"/>
      <c r="D70" s="57"/>
      <c r="E70" s="57"/>
      <c r="F70" s="58"/>
      <c r="G70" s="57"/>
      <c r="H70" s="39" t="str">
        <f t="shared" si="13"/>
        <v>Non</v>
      </c>
      <c r="I70" s="14">
        <f t="shared" si="14"/>
        <v>0</v>
      </c>
      <c r="J70" s="122"/>
      <c r="K70" s="122"/>
      <c r="L70" s="15"/>
      <c r="M70" s="16"/>
      <c r="N70" s="54"/>
      <c r="O70" s="16"/>
      <c r="P70" s="54"/>
      <c r="Q70" s="55"/>
      <c r="R70" s="59"/>
      <c r="S70" s="16"/>
      <c r="T70" s="59"/>
      <c r="U70" s="55"/>
      <c r="V70" s="59"/>
      <c r="W70" s="16"/>
      <c r="X70" s="59"/>
      <c r="Y70" s="16"/>
      <c r="Z70" s="59"/>
      <c r="AA70" s="55"/>
      <c r="AB70" s="59"/>
      <c r="AC70" s="16"/>
      <c r="AD70" s="54"/>
      <c r="AE70" s="55"/>
      <c r="AF70" s="59"/>
      <c r="AG70" s="16"/>
      <c r="AH70" s="59"/>
      <c r="AI70" s="16"/>
      <c r="AJ70" s="55"/>
      <c r="AK70" s="82"/>
      <c r="AL70" s="4">
        <f>MAX(L70:AK70)</f>
        <v>0</v>
      </c>
      <c r="AM70" s="5">
        <f t="shared" si="20"/>
        <v>0</v>
      </c>
      <c r="AN70" s="94">
        <f aca="true" t="shared" si="23" ref="AN70:BA70">IF($AM70&gt;Nbcourse+AN$3-1-$J70,LARGE($L70:$AK70,Nbcourse+AN$3-$J70),0)</f>
        <v>0</v>
      </c>
      <c r="AO70" s="4">
        <f t="shared" si="23"/>
        <v>0</v>
      </c>
      <c r="AP70" s="4">
        <f t="shared" si="23"/>
        <v>0</v>
      </c>
      <c r="AQ70" s="4">
        <f t="shared" si="23"/>
        <v>0</v>
      </c>
      <c r="AR70" s="4">
        <f t="shared" si="23"/>
        <v>0</v>
      </c>
      <c r="AS70" s="4">
        <f t="shared" si="23"/>
        <v>0</v>
      </c>
      <c r="AT70" s="4">
        <f t="shared" si="23"/>
        <v>0</v>
      </c>
      <c r="AU70" s="4">
        <f t="shared" si="23"/>
        <v>0</v>
      </c>
      <c r="AV70" s="4">
        <f t="shared" si="23"/>
        <v>0</v>
      </c>
      <c r="AW70" s="4">
        <f t="shared" si="23"/>
        <v>0</v>
      </c>
      <c r="AX70" s="4">
        <f t="shared" si="23"/>
        <v>0</v>
      </c>
      <c r="AY70" s="4">
        <f t="shared" si="23"/>
        <v>0</v>
      </c>
      <c r="AZ70" s="4">
        <f t="shared" si="23"/>
        <v>0</v>
      </c>
      <c r="BA70" s="95">
        <f t="shared" si="23"/>
        <v>0</v>
      </c>
      <c r="BB70" s="96"/>
      <c r="BC70" s="96"/>
    </row>
    <row r="71" spans="1:55" s="97" customFormat="1" ht="24.75" customHeight="1" thickBot="1">
      <c r="A71" s="84"/>
      <c r="B71" s="85"/>
      <c r="C71" s="86" t="s">
        <v>6</v>
      </c>
      <c r="D71" s="86"/>
      <c r="E71" s="86"/>
      <c r="F71" s="86"/>
      <c r="G71" s="86"/>
      <c r="H71" s="85"/>
      <c r="I71" s="13"/>
      <c r="J71" s="85"/>
      <c r="K71" s="130"/>
      <c r="L71" s="87">
        <f>COUNT(L$6:L70)</f>
        <v>32</v>
      </c>
      <c r="M71" s="88">
        <f>COUNT(M$6:M70)</f>
        <v>32</v>
      </c>
      <c r="N71" s="89">
        <f>COUNT(N$6:N70)</f>
        <v>36</v>
      </c>
      <c r="O71" s="88">
        <f>COUNT(O$6:O70)</f>
        <v>36</v>
      </c>
      <c r="P71" s="89">
        <f>COUNT(P$6:P70)</f>
        <v>0</v>
      </c>
      <c r="Q71" s="90">
        <f>COUNT(Q$6:Q70)</f>
        <v>0</v>
      </c>
      <c r="R71" s="91">
        <f>COUNT(R$6:R70)</f>
        <v>0</v>
      </c>
      <c r="S71" s="88">
        <f>COUNT(S$6:S70)</f>
        <v>0</v>
      </c>
      <c r="T71" s="91">
        <f>COUNT(T$6:T70)</f>
        <v>0</v>
      </c>
      <c r="U71" s="90">
        <f>COUNT(U$6:U70)</f>
        <v>0</v>
      </c>
      <c r="V71" s="91">
        <f>COUNT(V$6:V70)</f>
        <v>0</v>
      </c>
      <c r="W71" s="88">
        <f>COUNT(W$6:W70)</f>
        <v>0</v>
      </c>
      <c r="X71" s="91">
        <f>COUNT(X$6:X70)</f>
        <v>0</v>
      </c>
      <c r="Y71" s="88">
        <f>COUNT(Y$6:Y70)</f>
        <v>0</v>
      </c>
      <c r="Z71" s="91">
        <f>COUNT(Z$6:Z70)</f>
        <v>0</v>
      </c>
      <c r="AA71" s="90">
        <f>COUNT(AA$6:AA70)</f>
        <v>0</v>
      </c>
      <c r="AB71" s="91">
        <f>COUNT(AB$6:AB70)</f>
        <v>0</v>
      </c>
      <c r="AC71" s="88">
        <f>COUNT(AC$6:AC70)</f>
        <v>0</v>
      </c>
      <c r="AD71" s="89">
        <f>COUNT(AD$6:AD70)</f>
        <v>0</v>
      </c>
      <c r="AE71" s="90">
        <f>COUNT(AE$6:AE70)</f>
        <v>0</v>
      </c>
      <c r="AF71" s="91">
        <f>COUNT(AF$6:AF70)</f>
        <v>0</v>
      </c>
      <c r="AG71" s="88">
        <f>COUNT(AG$6:AG70)</f>
        <v>0</v>
      </c>
      <c r="AH71" s="91">
        <f>COUNT(AH$6:AH70)</f>
        <v>0</v>
      </c>
      <c r="AI71" s="88">
        <f>COUNT(AI$6:AI70)</f>
        <v>0</v>
      </c>
      <c r="AJ71" s="90">
        <f>COUNT(AJ$6:AJ70)</f>
        <v>33</v>
      </c>
      <c r="AK71" s="92">
        <f>COUNT(AK$6:AK70)</f>
        <v>33</v>
      </c>
      <c r="AL71" s="4"/>
      <c r="AM71" s="5"/>
      <c r="AN71" s="131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3"/>
      <c r="BB71" s="96"/>
      <c r="BC71" s="96"/>
    </row>
    <row r="72" spans="1:55" ht="23.25" customHeight="1">
      <c r="A72" s="11"/>
      <c r="B72" s="40"/>
      <c r="D72" s="42"/>
      <c r="E72" s="42"/>
      <c r="F72" s="9" t="s">
        <v>15</v>
      </c>
      <c r="G72" s="43">
        <f>Nbcourse</f>
        <v>5</v>
      </c>
      <c r="I72" s="44"/>
      <c r="J72" s="11"/>
      <c r="K72" s="11"/>
      <c r="M72" s="45"/>
      <c r="N72" s="5"/>
      <c r="O72" s="5"/>
      <c r="T72" s="46"/>
      <c r="U72" s="5"/>
      <c r="V72" s="5"/>
      <c r="W72" s="5"/>
      <c r="X72" s="9" t="s">
        <v>16</v>
      </c>
      <c r="Y72" s="10">
        <f>classé/2</f>
        <v>2</v>
      </c>
      <c r="Z72" s="46" t="s">
        <v>17</v>
      </c>
      <c r="AA72" s="5"/>
      <c r="AB72" s="5"/>
      <c r="AC72" s="5"/>
      <c r="AD72" s="5"/>
      <c r="AE72" s="5"/>
      <c r="AF72" s="9"/>
      <c r="AG72" s="10"/>
      <c r="AH72" s="5"/>
      <c r="AI72" s="5"/>
      <c r="AJ72" s="5"/>
      <c r="AK72" s="47"/>
      <c r="AL72" s="47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42"/>
      <c r="BC72" s="42"/>
    </row>
    <row r="73" spans="1:55" ht="12.75">
      <c r="A73" s="11"/>
      <c r="B73" s="11"/>
      <c r="C73" s="42"/>
      <c r="D73" s="42"/>
      <c r="E73" s="42"/>
      <c r="F73" s="42"/>
      <c r="G73" s="42"/>
      <c r="H73" s="11"/>
      <c r="I73" s="44"/>
      <c r="J73" s="11"/>
      <c r="K73" s="11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47"/>
      <c r="AL73" s="47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42"/>
      <c r="BC73" s="42"/>
    </row>
    <row r="74" spans="1:55" ht="12.75">
      <c r="A74" s="11"/>
      <c r="B74" s="11"/>
      <c r="C74" s="48"/>
      <c r="D74" s="42"/>
      <c r="E74" s="42"/>
      <c r="F74" s="42"/>
      <c r="G74" s="42"/>
      <c r="H74" s="11"/>
      <c r="I74" s="44"/>
      <c r="J74" s="11"/>
      <c r="K74" s="11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47"/>
      <c r="AL74" s="47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42"/>
      <c r="BC74" s="42"/>
    </row>
    <row r="75" spans="1:55" ht="12.75">
      <c r="A75" s="11"/>
      <c r="B75" s="11"/>
      <c r="C75" s="48"/>
      <c r="D75" s="42"/>
      <c r="E75" s="42"/>
      <c r="F75" s="42"/>
      <c r="G75" s="42"/>
      <c r="H75" s="11"/>
      <c r="I75" s="44"/>
      <c r="J75" s="11"/>
      <c r="K75" s="11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47"/>
      <c r="AL75" s="47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42"/>
      <c r="BC75" s="42"/>
    </row>
    <row r="76" spans="1:55" ht="12.75">
      <c r="A76" s="11"/>
      <c r="B76" s="11"/>
      <c r="C76" s="48"/>
      <c r="D76" s="42"/>
      <c r="E76" s="42"/>
      <c r="F76" s="42"/>
      <c r="G76" s="42"/>
      <c r="H76" s="11"/>
      <c r="I76" s="44"/>
      <c r="J76" s="11"/>
      <c r="K76" s="11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47"/>
      <c r="AL76" s="47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42"/>
      <c r="BC76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70">
      <formula1>$BC$6:$BC$20</formula1>
    </dataValidation>
  </dataValidations>
  <printOptions horizontalCentered="1"/>
  <pageMargins left="0.7874015748031497" right="0.7874015748031497" top="0.39" bottom="0.3937007874015748" header="0.1968503937007874" footer="0.1968503937007874"/>
  <pageSetup horizontalDpi="600" verticalDpi="600" orientation="portrait" paperSize="9" scale="53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L34" sqref="L34"/>
      <selection pane="topRight" activeCell="L34" sqref="L34"/>
      <selection pane="bottomLeft" activeCell="L34" sqref="L34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33</v>
      </c>
      <c r="B1" s="17"/>
      <c r="C1" s="17"/>
      <c r="D1" s="17"/>
      <c r="E1" s="17"/>
      <c r="F1" s="17"/>
      <c r="G1" s="17"/>
      <c r="H1" s="17"/>
      <c r="I1" s="17"/>
      <c r="L1" s="19" t="s">
        <v>9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s="104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103"/>
      <c r="AN2" s="149" t="s">
        <v>10</v>
      </c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1"/>
    </row>
    <row r="3" spans="1:55" s="108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45" t="s">
        <v>21</v>
      </c>
      <c r="K3" s="145" t="s">
        <v>24</v>
      </c>
      <c r="L3" s="148">
        <v>40985</v>
      </c>
      <c r="M3" s="144"/>
      <c r="N3" s="144">
        <v>41070</v>
      </c>
      <c r="O3" s="144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4">
        <v>41203</v>
      </c>
      <c r="AK3" s="152"/>
      <c r="AL3" s="25" t="s">
        <v>11</v>
      </c>
      <c r="AM3" s="25" t="s">
        <v>18</v>
      </c>
      <c r="AN3" s="105">
        <v>1</v>
      </c>
      <c r="AO3" s="106">
        <v>2</v>
      </c>
      <c r="AP3" s="106">
        <v>3</v>
      </c>
      <c r="AQ3" s="106">
        <v>4</v>
      </c>
      <c r="AR3" s="106">
        <v>5</v>
      </c>
      <c r="AS3" s="106">
        <v>6</v>
      </c>
      <c r="AT3" s="106">
        <v>7</v>
      </c>
      <c r="AU3" s="106">
        <v>8</v>
      </c>
      <c r="AV3" s="106">
        <v>9</v>
      </c>
      <c r="AW3" s="106">
        <v>10</v>
      </c>
      <c r="AX3" s="106">
        <v>11</v>
      </c>
      <c r="AY3" s="106">
        <v>12</v>
      </c>
      <c r="AZ3" s="106">
        <v>13</v>
      </c>
      <c r="BA3" s="107">
        <v>14</v>
      </c>
      <c r="BB3" s="25"/>
      <c r="BC3" s="25"/>
    </row>
    <row r="4" spans="1:55" s="113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46"/>
      <c r="K4" s="146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9"/>
      <c r="AN4" s="110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2"/>
      <c r="BB4" s="109"/>
      <c r="BC4" s="109"/>
    </row>
    <row r="5" spans="1:55" s="113" customFormat="1" ht="16.5" customHeight="1" thickBot="1">
      <c r="A5" s="80"/>
      <c r="B5" s="28"/>
      <c r="C5" s="29"/>
      <c r="D5" s="30" t="s">
        <v>23</v>
      </c>
      <c r="E5" s="30"/>
      <c r="F5" s="31"/>
      <c r="G5" s="30"/>
      <c r="H5" s="32"/>
      <c r="I5" s="33"/>
      <c r="J5" s="147"/>
      <c r="K5" s="147"/>
      <c r="L5" s="98" t="s">
        <v>49</v>
      </c>
      <c r="M5" s="99"/>
      <c r="N5" s="98" t="s">
        <v>308</v>
      </c>
      <c r="O5" s="99"/>
      <c r="P5" s="98"/>
      <c r="Q5" s="99"/>
      <c r="R5" s="98"/>
      <c r="S5" s="99"/>
      <c r="T5" s="98"/>
      <c r="U5" s="99"/>
      <c r="V5" s="100"/>
      <c r="W5" s="99"/>
      <c r="X5" s="98"/>
      <c r="Y5" s="99"/>
      <c r="Z5" s="100"/>
      <c r="AA5" s="99"/>
      <c r="AB5" s="98"/>
      <c r="AC5" s="99"/>
      <c r="AD5" s="100"/>
      <c r="AE5" s="99"/>
      <c r="AF5" s="100"/>
      <c r="AG5" s="99"/>
      <c r="AH5" s="100"/>
      <c r="AI5" s="99"/>
      <c r="AJ5" s="98"/>
      <c r="AK5" s="114" t="s">
        <v>281</v>
      </c>
      <c r="AL5" s="25"/>
      <c r="AM5" s="109"/>
      <c r="AN5" s="110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2"/>
      <c r="BB5" s="109"/>
      <c r="BC5" s="109"/>
    </row>
    <row r="6" spans="1:55" s="97" customFormat="1" ht="24.75" customHeight="1">
      <c r="A6" s="115">
        <v>1</v>
      </c>
      <c r="B6" s="116"/>
      <c r="C6" s="117"/>
      <c r="D6" s="118" t="s">
        <v>122</v>
      </c>
      <c r="E6" s="118" t="s">
        <v>123</v>
      </c>
      <c r="F6" s="119"/>
      <c r="G6" s="118" t="s">
        <v>63</v>
      </c>
      <c r="H6" s="39" t="str">
        <f aca="true" t="shared" si="0" ref="H6:H35">IF(COUNTA(AK6)&gt;0,IF(COUNTA(L6:AK6)&lt;classé,"Non","Oui"),"Non")</f>
        <v>Oui</v>
      </c>
      <c r="I6" s="120">
        <f aca="true" t="shared" si="1" ref="I6:I35">SUM(L6:AK6)-SUM(AN6:BA6)+K6</f>
        <v>196</v>
      </c>
      <c r="J6" s="121"/>
      <c r="K6" s="121">
        <f aca="true" t="shared" si="2" ref="K6:K35">COUNTIF(L$5:AK$5,$D6)*4</f>
        <v>0</v>
      </c>
      <c r="L6" s="123">
        <v>32</v>
      </c>
      <c r="M6" s="124">
        <v>32</v>
      </c>
      <c r="N6" s="125">
        <v>50</v>
      </c>
      <c r="O6" s="124">
        <v>50</v>
      </c>
      <c r="P6" s="125"/>
      <c r="Q6" s="126"/>
      <c r="R6" s="127"/>
      <c r="S6" s="124"/>
      <c r="T6" s="127"/>
      <c r="U6" s="126"/>
      <c r="V6" s="127"/>
      <c r="W6" s="124"/>
      <c r="X6" s="127"/>
      <c r="Y6" s="124"/>
      <c r="Z6" s="127"/>
      <c r="AA6" s="126"/>
      <c r="AB6" s="127"/>
      <c r="AC6" s="124"/>
      <c r="AD6" s="125"/>
      <c r="AE6" s="126"/>
      <c r="AF6" s="127"/>
      <c r="AG6" s="124"/>
      <c r="AH6" s="127"/>
      <c r="AI6" s="124"/>
      <c r="AJ6" s="126">
        <v>26</v>
      </c>
      <c r="AK6" s="128">
        <v>32</v>
      </c>
      <c r="AL6" s="4">
        <f aca="true" t="shared" si="3" ref="AL6:AL35">MAX(L6:AK6)</f>
        <v>50</v>
      </c>
      <c r="AM6" s="5">
        <f aca="true" t="shared" si="4" ref="AM6:AM35">COUNTA(L6:AK6)</f>
        <v>6</v>
      </c>
      <c r="AN6" s="94">
        <f aca="true" t="shared" si="5" ref="AN6:BA15">IF($AM6&gt;Nbcourse+AN$3-1-$J6,LARGE($L6:$AK6,Nbcourse+AN$3-$J6),0)</f>
        <v>26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 t="e">
        <f>#REF!</f>
        <v>#REF!</v>
      </c>
    </row>
    <row r="7" spans="1:55" s="97" customFormat="1" ht="24.75" customHeight="1">
      <c r="A7" s="39">
        <f aca="true" t="shared" si="6" ref="A7:A35">A6+1</f>
        <v>2</v>
      </c>
      <c r="B7" s="51"/>
      <c r="C7" s="52"/>
      <c r="D7" s="57" t="s">
        <v>120</v>
      </c>
      <c r="E7" s="57" t="s">
        <v>121</v>
      </c>
      <c r="F7" s="58"/>
      <c r="G7" s="57" t="s">
        <v>48</v>
      </c>
      <c r="H7" s="39" t="str">
        <f t="shared" si="0"/>
        <v>Oui</v>
      </c>
      <c r="I7" s="14">
        <f t="shared" si="1"/>
        <v>168</v>
      </c>
      <c r="J7" s="122"/>
      <c r="K7" s="122">
        <f t="shared" si="2"/>
        <v>0</v>
      </c>
      <c r="L7" s="15">
        <v>40</v>
      </c>
      <c r="M7" s="16">
        <v>20</v>
      </c>
      <c r="N7" s="54">
        <v>22</v>
      </c>
      <c r="O7" s="16">
        <v>26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>
        <v>40</v>
      </c>
      <c r="AK7" s="82">
        <v>40</v>
      </c>
      <c r="AL7" s="4">
        <f t="shared" si="3"/>
        <v>40</v>
      </c>
      <c r="AM7" s="5">
        <f t="shared" si="4"/>
        <v>6</v>
      </c>
      <c r="AN7" s="94">
        <f t="shared" si="5"/>
        <v>20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 t="e">
        <f>#REF!</f>
        <v>#REF!</v>
      </c>
    </row>
    <row r="8" spans="1:55" s="97" customFormat="1" ht="24.75" customHeight="1">
      <c r="A8" s="39">
        <f t="shared" si="6"/>
        <v>3</v>
      </c>
      <c r="B8" s="51"/>
      <c r="C8" s="56"/>
      <c r="D8" s="57" t="s">
        <v>49</v>
      </c>
      <c r="E8" s="57" t="s">
        <v>138</v>
      </c>
      <c r="F8" s="58"/>
      <c r="G8" s="57" t="s">
        <v>51</v>
      </c>
      <c r="H8" s="39" t="str">
        <f t="shared" si="0"/>
        <v>Oui</v>
      </c>
      <c r="I8" s="14">
        <f t="shared" si="1"/>
        <v>124</v>
      </c>
      <c r="J8" s="122"/>
      <c r="K8" s="122">
        <f t="shared" si="2"/>
        <v>4</v>
      </c>
      <c r="L8" s="15">
        <v>14</v>
      </c>
      <c r="M8" s="16">
        <v>22</v>
      </c>
      <c r="N8" s="54">
        <v>20</v>
      </c>
      <c r="O8" s="16">
        <v>20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32</v>
      </c>
      <c r="AK8" s="82">
        <v>26</v>
      </c>
      <c r="AL8" s="4">
        <f t="shared" si="3"/>
        <v>32</v>
      </c>
      <c r="AM8" s="5">
        <f t="shared" si="4"/>
        <v>6</v>
      </c>
      <c r="AN8" s="94">
        <f t="shared" si="5"/>
        <v>14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 t="e">
        <f>#REF!</f>
        <v>#REF!</v>
      </c>
    </row>
    <row r="9" spans="1:55" s="97" customFormat="1" ht="24.75" customHeight="1">
      <c r="A9" s="39">
        <f t="shared" si="6"/>
        <v>4</v>
      </c>
      <c r="B9" s="51"/>
      <c r="C9" s="52"/>
      <c r="D9" s="57" t="s">
        <v>127</v>
      </c>
      <c r="E9" s="57" t="s">
        <v>128</v>
      </c>
      <c r="F9" s="58"/>
      <c r="G9" s="57" t="s">
        <v>60</v>
      </c>
      <c r="H9" s="39" t="str">
        <f t="shared" si="0"/>
        <v>Oui</v>
      </c>
      <c r="I9" s="14">
        <f t="shared" si="1"/>
        <v>92</v>
      </c>
      <c r="J9" s="122"/>
      <c r="K9" s="122">
        <f t="shared" si="2"/>
        <v>0</v>
      </c>
      <c r="L9" s="15">
        <v>20</v>
      </c>
      <c r="M9" s="16">
        <v>11</v>
      </c>
      <c r="N9" s="54">
        <v>11</v>
      </c>
      <c r="O9" s="16">
        <v>19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>
        <v>20</v>
      </c>
      <c r="AK9" s="82">
        <v>22</v>
      </c>
      <c r="AL9" s="4">
        <f t="shared" si="3"/>
        <v>22</v>
      </c>
      <c r="AM9" s="5">
        <f t="shared" si="4"/>
        <v>6</v>
      </c>
      <c r="AN9" s="94">
        <f t="shared" si="5"/>
        <v>11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 t="e">
        <f>#REF!</f>
        <v>#REF!</v>
      </c>
    </row>
    <row r="10" spans="1:55" s="97" customFormat="1" ht="24.75" customHeight="1">
      <c r="A10" s="39">
        <f t="shared" si="6"/>
        <v>5</v>
      </c>
      <c r="B10" s="51"/>
      <c r="C10" s="52"/>
      <c r="D10" s="57" t="s">
        <v>82</v>
      </c>
      <c r="E10" s="57" t="s">
        <v>133</v>
      </c>
      <c r="F10" s="58"/>
      <c r="G10" s="57" t="s">
        <v>134</v>
      </c>
      <c r="H10" s="39" t="str">
        <f t="shared" si="0"/>
        <v>Oui</v>
      </c>
      <c r="I10" s="14">
        <f t="shared" si="1"/>
        <v>88</v>
      </c>
      <c r="J10" s="122"/>
      <c r="K10" s="122">
        <f t="shared" si="2"/>
        <v>0</v>
      </c>
      <c r="L10" s="15">
        <v>17</v>
      </c>
      <c r="M10" s="16">
        <v>14</v>
      </c>
      <c r="N10" s="54">
        <v>17</v>
      </c>
      <c r="O10" s="16">
        <v>16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>
        <v>19</v>
      </c>
      <c r="AK10" s="82">
        <v>19</v>
      </c>
      <c r="AL10" s="4">
        <f t="shared" si="3"/>
        <v>19</v>
      </c>
      <c r="AM10" s="5">
        <f t="shared" si="4"/>
        <v>6</v>
      </c>
      <c r="AN10" s="94">
        <f t="shared" si="5"/>
        <v>14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 t="e">
        <f>#REF!</f>
        <v>#REF!</v>
      </c>
    </row>
    <row r="11" spans="1:55" s="97" customFormat="1" ht="24.75" customHeight="1">
      <c r="A11" s="39">
        <f>A10+1</f>
        <v>6</v>
      </c>
      <c r="B11" s="51"/>
      <c r="C11" s="56"/>
      <c r="D11" s="57" t="s">
        <v>312</v>
      </c>
      <c r="E11" s="57" t="s">
        <v>101</v>
      </c>
      <c r="F11" s="58"/>
      <c r="G11" s="57" t="s">
        <v>36</v>
      </c>
      <c r="H11" s="39" t="str">
        <f t="shared" si="0"/>
        <v>Oui</v>
      </c>
      <c r="I11" s="14">
        <f t="shared" si="1"/>
        <v>85</v>
      </c>
      <c r="J11" s="122"/>
      <c r="K11" s="122">
        <f t="shared" si="2"/>
        <v>0</v>
      </c>
      <c r="L11" s="15">
        <v>12</v>
      </c>
      <c r="M11" s="16">
        <v>15</v>
      </c>
      <c r="N11" s="54">
        <v>16</v>
      </c>
      <c r="O11" s="16">
        <v>11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>
        <v>22</v>
      </c>
      <c r="AK11" s="82">
        <v>20</v>
      </c>
      <c r="AL11" s="4">
        <f t="shared" si="3"/>
        <v>22</v>
      </c>
      <c r="AM11" s="5">
        <f t="shared" si="4"/>
        <v>6</v>
      </c>
      <c r="AN11" s="94">
        <f t="shared" si="5"/>
        <v>11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 t="e">
        <f>#REF!</f>
        <v>#REF!</v>
      </c>
    </row>
    <row r="12" spans="1:55" s="97" customFormat="1" ht="24.75" customHeight="1">
      <c r="A12" s="39">
        <f>A11+1</f>
        <v>7</v>
      </c>
      <c r="B12" s="51"/>
      <c r="C12" s="52"/>
      <c r="D12" s="57" t="s">
        <v>131</v>
      </c>
      <c r="E12" s="57" t="s">
        <v>132</v>
      </c>
      <c r="F12" s="58"/>
      <c r="G12" s="57" t="s">
        <v>60</v>
      </c>
      <c r="H12" s="39" t="str">
        <f t="shared" si="0"/>
        <v>Oui</v>
      </c>
      <c r="I12" s="14">
        <f t="shared" si="1"/>
        <v>78</v>
      </c>
      <c r="J12" s="122"/>
      <c r="K12" s="122">
        <f t="shared" si="2"/>
        <v>0</v>
      </c>
      <c r="L12" s="15">
        <v>18</v>
      </c>
      <c r="M12" s="16">
        <v>13</v>
      </c>
      <c r="N12" s="54">
        <v>9</v>
      </c>
      <c r="O12" s="16">
        <v>12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>
        <v>18</v>
      </c>
      <c r="AK12" s="82">
        <v>17</v>
      </c>
      <c r="AL12" s="4">
        <f t="shared" si="3"/>
        <v>18</v>
      </c>
      <c r="AM12" s="5">
        <f t="shared" si="4"/>
        <v>6</v>
      </c>
      <c r="AN12" s="94">
        <f t="shared" si="5"/>
        <v>9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 t="e">
        <f>#REF!</f>
        <v>#REF!</v>
      </c>
    </row>
    <row r="13" spans="1:55" s="97" customFormat="1" ht="24.75" customHeight="1">
      <c r="A13" s="39">
        <f>A12+1</f>
        <v>8</v>
      </c>
      <c r="B13" s="51"/>
      <c r="C13" s="52"/>
      <c r="D13" s="57" t="s">
        <v>135</v>
      </c>
      <c r="E13" s="57" t="s">
        <v>81</v>
      </c>
      <c r="F13" s="58"/>
      <c r="G13" s="57" t="s">
        <v>60</v>
      </c>
      <c r="H13" s="39" t="str">
        <f t="shared" si="0"/>
        <v>Oui</v>
      </c>
      <c r="I13" s="14">
        <f t="shared" si="1"/>
        <v>72</v>
      </c>
      <c r="J13" s="122"/>
      <c r="K13" s="122">
        <f t="shared" si="2"/>
        <v>0</v>
      </c>
      <c r="L13" s="15">
        <v>16</v>
      </c>
      <c r="M13" s="16">
        <v>16</v>
      </c>
      <c r="N13" s="54">
        <v>8</v>
      </c>
      <c r="O13" s="16">
        <v>10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>
        <v>15</v>
      </c>
      <c r="AK13" s="82">
        <v>15</v>
      </c>
      <c r="AL13" s="4">
        <f t="shared" si="3"/>
        <v>16</v>
      </c>
      <c r="AM13" s="5">
        <f t="shared" si="4"/>
        <v>6</v>
      </c>
      <c r="AN13" s="94">
        <f t="shared" si="5"/>
        <v>8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 t="e">
        <f>#REF!</f>
        <v>#REF!</v>
      </c>
    </row>
    <row r="14" spans="1:55" s="97" customFormat="1" ht="24.75" customHeight="1">
      <c r="A14" s="39">
        <f t="shared" si="6"/>
        <v>9</v>
      </c>
      <c r="B14" s="51"/>
      <c r="C14" s="52"/>
      <c r="D14" s="57" t="s">
        <v>139</v>
      </c>
      <c r="E14" s="8" t="s">
        <v>140</v>
      </c>
      <c r="F14" s="53"/>
      <c r="G14" s="8" t="s">
        <v>36</v>
      </c>
      <c r="H14" s="39" t="str">
        <f t="shared" si="0"/>
        <v>Oui</v>
      </c>
      <c r="I14" s="14">
        <f t="shared" si="1"/>
        <v>71</v>
      </c>
      <c r="J14" s="122"/>
      <c r="K14" s="122">
        <f t="shared" si="2"/>
        <v>0</v>
      </c>
      <c r="L14" s="15">
        <v>13</v>
      </c>
      <c r="M14" s="16">
        <v>12</v>
      </c>
      <c r="N14" s="54">
        <v>14</v>
      </c>
      <c r="O14" s="16">
        <v>9</v>
      </c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>
        <v>16</v>
      </c>
      <c r="AK14" s="82">
        <v>16</v>
      </c>
      <c r="AL14" s="4">
        <f t="shared" si="3"/>
        <v>16</v>
      </c>
      <c r="AM14" s="5">
        <f t="shared" si="4"/>
        <v>6</v>
      </c>
      <c r="AN14" s="94">
        <f t="shared" si="5"/>
        <v>9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 t="e">
        <f>#REF!</f>
        <v>#REF!</v>
      </c>
    </row>
    <row r="15" spans="1:55" s="97" customFormat="1" ht="24.75" customHeight="1">
      <c r="A15" s="39">
        <f t="shared" si="6"/>
        <v>10</v>
      </c>
      <c r="B15" s="51"/>
      <c r="C15" s="52"/>
      <c r="D15" s="57" t="s">
        <v>118</v>
      </c>
      <c r="E15" s="57" t="s">
        <v>119</v>
      </c>
      <c r="F15" s="58"/>
      <c r="G15" s="57" t="s">
        <v>36</v>
      </c>
      <c r="H15" s="39" t="str">
        <f t="shared" si="0"/>
        <v>Non</v>
      </c>
      <c r="I15" s="14">
        <f t="shared" si="1"/>
        <v>156</v>
      </c>
      <c r="J15" s="122"/>
      <c r="K15" s="122">
        <f t="shared" si="2"/>
        <v>0</v>
      </c>
      <c r="L15" s="15">
        <v>50</v>
      </c>
      <c r="M15" s="16">
        <v>40</v>
      </c>
      <c r="N15" s="54">
        <v>26</v>
      </c>
      <c r="O15" s="16">
        <v>40</v>
      </c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50</v>
      </c>
      <c r="AM15" s="5">
        <f t="shared" si="4"/>
        <v>4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 t="e">
        <f>#REF!</f>
        <v>#REF!</v>
      </c>
    </row>
    <row r="16" spans="1:55" s="97" customFormat="1" ht="24.75" customHeight="1">
      <c r="A16" s="62">
        <f t="shared" si="6"/>
        <v>11</v>
      </c>
      <c r="B16" s="51"/>
      <c r="C16" s="135"/>
      <c r="D16" s="57" t="s">
        <v>118</v>
      </c>
      <c r="E16" s="57" t="s">
        <v>124</v>
      </c>
      <c r="F16" s="58"/>
      <c r="G16" s="57" t="s">
        <v>36</v>
      </c>
      <c r="H16" s="39" t="str">
        <f t="shared" si="0"/>
        <v>Non</v>
      </c>
      <c r="I16" s="63">
        <f t="shared" si="1"/>
        <v>124</v>
      </c>
      <c r="J16" s="129"/>
      <c r="K16" s="122">
        <f t="shared" si="2"/>
        <v>0</v>
      </c>
      <c r="L16" s="70">
        <v>26</v>
      </c>
      <c r="M16" s="64">
        <v>26</v>
      </c>
      <c r="N16" s="65">
        <v>40</v>
      </c>
      <c r="O16" s="64">
        <v>32</v>
      </c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40</v>
      </c>
      <c r="AM16" s="5">
        <f t="shared" si="4"/>
        <v>4</v>
      </c>
      <c r="AN16" s="94">
        <f aca="true" t="shared" si="7" ref="AN16:BA3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 t="e">
        <f>#REF!</f>
        <v>#REF!</v>
      </c>
    </row>
    <row r="17" spans="1:55" s="97" customFormat="1" ht="24.75" customHeight="1">
      <c r="A17" s="39">
        <f t="shared" si="6"/>
        <v>12</v>
      </c>
      <c r="B17" s="51"/>
      <c r="C17" s="56"/>
      <c r="D17" s="57" t="s">
        <v>281</v>
      </c>
      <c r="E17" s="57" t="s">
        <v>282</v>
      </c>
      <c r="F17" s="58"/>
      <c r="G17" s="57" t="s">
        <v>36</v>
      </c>
      <c r="H17" s="39" t="str">
        <f t="shared" si="0"/>
        <v>Non</v>
      </c>
      <c r="I17" s="14">
        <f t="shared" si="1"/>
        <v>104</v>
      </c>
      <c r="J17" s="122"/>
      <c r="K17" s="122">
        <f t="shared" si="2"/>
        <v>4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>
        <v>50</v>
      </c>
      <c r="AK17" s="82">
        <v>50</v>
      </c>
      <c r="AL17" s="4">
        <f t="shared" si="3"/>
        <v>50</v>
      </c>
      <c r="AM17" s="5">
        <f t="shared" si="4"/>
        <v>2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 t="e">
        <f>#REF!</f>
        <v>#REF!</v>
      </c>
    </row>
    <row r="18" spans="1:55" s="97" customFormat="1" ht="24.75" customHeight="1">
      <c r="A18" s="39">
        <f t="shared" si="6"/>
        <v>13</v>
      </c>
      <c r="B18" s="51"/>
      <c r="C18" s="56"/>
      <c r="D18" s="57" t="s">
        <v>125</v>
      </c>
      <c r="E18" s="57" t="s">
        <v>126</v>
      </c>
      <c r="F18" s="58"/>
      <c r="G18" s="57" t="s">
        <v>51</v>
      </c>
      <c r="H18" s="39" t="str">
        <f t="shared" si="0"/>
        <v>Non</v>
      </c>
      <c r="I18" s="14">
        <f t="shared" si="1"/>
        <v>74</v>
      </c>
      <c r="J18" s="122"/>
      <c r="K18" s="122">
        <f t="shared" si="2"/>
        <v>0</v>
      </c>
      <c r="L18" s="15">
        <v>22</v>
      </c>
      <c r="M18" s="16">
        <v>19</v>
      </c>
      <c r="N18" s="54">
        <v>18</v>
      </c>
      <c r="O18" s="16">
        <v>15</v>
      </c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22</v>
      </c>
      <c r="AM18" s="5">
        <f t="shared" si="4"/>
        <v>4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 t="e">
        <f>#REF!</f>
        <v>#REF!</v>
      </c>
    </row>
    <row r="19" spans="1:55" s="97" customFormat="1" ht="24.75" customHeight="1">
      <c r="A19" s="39">
        <f t="shared" si="6"/>
        <v>14</v>
      </c>
      <c r="B19" s="51"/>
      <c r="C19" s="56"/>
      <c r="D19" s="57" t="s">
        <v>141</v>
      </c>
      <c r="E19" s="57" t="s">
        <v>142</v>
      </c>
      <c r="F19" s="58"/>
      <c r="G19" s="57" t="s">
        <v>60</v>
      </c>
      <c r="H19" s="39" t="str">
        <f t="shared" si="0"/>
        <v>Non</v>
      </c>
      <c r="I19" s="14">
        <f t="shared" si="1"/>
        <v>61</v>
      </c>
      <c r="J19" s="122"/>
      <c r="K19" s="122">
        <f t="shared" si="2"/>
        <v>0</v>
      </c>
      <c r="L19" s="15">
        <v>11</v>
      </c>
      <c r="M19" s="16">
        <v>50</v>
      </c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50</v>
      </c>
      <c r="AM19" s="5">
        <f t="shared" si="4"/>
        <v>2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 t="e">
        <f>#REF!</f>
        <v>#REF!</v>
      </c>
    </row>
    <row r="20" spans="1:55" s="97" customFormat="1" ht="24.75" customHeight="1">
      <c r="A20" s="39">
        <f t="shared" si="6"/>
        <v>15</v>
      </c>
      <c r="B20" s="51"/>
      <c r="C20" s="56"/>
      <c r="D20" s="57" t="s">
        <v>136</v>
      </c>
      <c r="E20" s="57" t="s">
        <v>109</v>
      </c>
      <c r="F20" s="58"/>
      <c r="G20" s="57" t="s">
        <v>137</v>
      </c>
      <c r="H20" s="39" t="str">
        <f t="shared" si="0"/>
        <v>Non</v>
      </c>
      <c r="I20" s="14">
        <f t="shared" si="1"/>
        <v>61</v>
      </c>
      <c r="J20" s="122"/>
      <c r="K20" s="122">
        <f t="shared" si="2"/>
        <v>0</v>
      </c>
      <c r="L20" s="15">
        <v>15</v>
      </c>
      <c r="M20" s="16">
        <v>17</v>
      </c>
      <c r="N20" s="54">
        <v>15</v>
      </c>
      <c r="O20" s="16">
        <v>14</v>
      </c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17</v>
      </c>
      <c r="AM20" s="5">
        <f t="shared" si="4"/>
        <v>4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 t="e">
        <f>#REF!</f>
        <v>#REF!</v>
      </c>
    </row>
    <row r="21" spans="1:55" s="97" customFormat="1" ht="24.75" customHeight="1">
      <c r="A21" s="39">
        <f t="shared" si="6"/>
        <v>16</v>
      </c>
      <c r="B21" s="51"/>
      <c r="C21" s="56"/>
      <c r="D21" s="57" t="s">
        <v>308</v>
      </c>
      <c r="E21" s="57" t="s">
        <v>69</v>
      </c>
      <c r="F21" s="58"/>
      <c r="G21" s="57" t="s">
        <v>309</v>
      </c>
      <c r="H21" s="39" t="str">
        <f t="shared" si="0"/>
        <v>Non</v>
      </c>
      <c r="I21" s="14">
        <f t="shared" si="1"/>
        <v>58</v>
      </c>
      <c r="J21" s="122"/>
      <c r="K21" s="122">
        <f t="shared" si="2"/>
        <v>4</v>
      </c>
      <c r="L21" s="15"/>
      <c r="M21" s="16"/>
      <c r="N21" s="54">
        <v>32</v>
      </c>
      <c r="O21" s="16">
        <v>22</v>
      </c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32</v>
      </c>
      <c r="AM21" s="5">
        <f t="shared" si="4"/>
        <v>2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2"/>
      <c r="D22" s="57" t="s">
        <v>310</v>
      </c>
      <c r="E22" s="57" t="s">
        <v>311</v>
      </c>
      <c r="F22" s="58"/>
      <c r="G22" s="57" t="s">
        <v>54</v>
      </c>
      <c r="H22" s="39" t="str">
        <f t="shared" si="0"/>
        <v>Non</v>
      </c>
      <c r="I22" s="14">
        <f t="shared" si="1"/>
        <v>37</v>
      </c>
      <c r="J22" s="122"/>
      <c r="K22" s="122">
        <f t="shared" si="2"/>
        <v>0</v>
      </c>
      <c r="L22" s="15"/>
      <c r="M22" s="16"/>
      <c r="N22" s="54">
        <v>19</v>
      </c>
      <c r="O22" s="16">
        <v>18</v>
      </c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19</v>
      </c>
      <c r="AM22" s="5">
        <f t="shared" si="4"/>
        <v>2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6"/>
      <c r="D23" s="57" t="s">
        <v>129</v>
      </c>
      <c r="E23" s="57" t="s">
        <v>130</v>
      </c>
      <c r="F23" s="58"/>
      <c r="G23" s="57" t="s">
        <v>36</v>
      </c>
      <c r="H23" s="39" t="str">
        <f t="shared" si="0"/>
        <v>Non</v>
      </c>
      <c r="I23" s="14">
        <f t="shared" si="1"/>
        <v>37</v>
      </c>
      <c r="J23" s="122"/>
      <c r="K23" s="122">
        <f t="shared" si="2"/>
        <v>0</v>
      </c>
      <c r="L23" s="15">
        <v>19</v>
      </c>
      <c r="M23" s="16">
        <v>18</v>
      </c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19</v>
      </c>
      <c r="AM23" s="5">
        <f t="shared" si="4"/>
        <v>2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6"/>
      <c r="D24" s="57" t="s">
        <v>387</v>
      </c>
      <c r="E24" s="57" t="s">
        <v>325</v>
      </c>
      <c r="F24" s="58"/>
      <c r="G24" s="57" t="s">
        <v>60</v>
      </c>
      <c r="H24" s="39" t="str">
        <f t="shared" si="0"/>
        <v>Non</v>
      </c>
      <c r="I24" s="14">
        <f t="shared" si="1"/>
        <v>35</v>
      </c>
      <c r="J24" s="122"/>
      <c r="K24" s="122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>
        <v>17</v>
      </c>
      <c r="AK24" s="82">
        <v>18</v>
      </c>
      <c r="AL24" s="4">
        <f t="shared" si="3"/>
        <v>18</v>
      </c>
      <c r="AM24" s="5">
        <f t="shared" si="4"/>
        <v>2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 t="s">
        <v>316</v>
      </c>
      <c r="E25" s="57" t="s">
        <v>101</v>
      </c>
      <c r="F25" s="58"/>
      <c r="G25" s="57" t="s">
        <v>317</v>
      </c>
      <c r="H25" s="39" t="str">
        <f t="shared" si="0"/>
        <v>Non</v>
      </c>
      <c r="I25" s="14">
        <f t="shared" si="1"/>
        <v>29</v>
      </c>
      <c r="J25" s="122"/>
      <c r="K25" s="122">
        <f t="shared" si="2"/>
        <v>0</v>
      </c>
      <c r="L25" s="15"/>
      <c r="M25" s="16"/>
      <c r="N25" s="54">
        <v>12</v>
      </c>
      <c r="O25" s="16">
        <v>17</v>
      </c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17</v>
      </c>
      <c r="AM25" s="5">
        <f aca="true" t="shared" si="8" ref="AM25:AM34">COUNTA(L25:AK25)</f>
        <v>2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2"/>
      <c r="D26" s="57" t="s">
        <v>318</v>
      </c>
      <c r="E26" s="57" t="s">
        <v>319</v>
      </c>
      <c r="F26" s="58"/>
      <c r="G26" s="57" t="s">
        <v>320</v>
      </c>
      <c r="H26" s="39" t="str">
        <f t="shared" si="0"/>
        <v>Non</v>
      </c>
      <c r="I26" s="14">
        <f t="shared" si="1"/>
        <v>23</v>
      </c>
      <c r="J26" s="122"/>
      <c r="K26" s="122">
        <f t="shared" si="2"/>
        <v>0</v>
      </c>
      <c r="L26" s="15"/>
      <c r="M26" s="16"/>
      <c r="N26" s="54">
        <v>10</v>
      </c>
      <c r="O26" s="16">
        <v>13</v>
      </c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13</v>
      </c>
      <c r="AM26" s="5">
        <f t="shared" si="8"/>
        <v>2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 t="s">
        <v>313</v>
      </c>
      <c r="E27" s="57" t="s">
        <v>314</v>
      </c>
      <c r="F27" s="58"/>
      <c r="G27" s="57" t="s">
        <v>315</v>
      </c>
      <c r="H27" s="39" t="str">
        <f t="shared" si="0"/>
        <v>Non</v>
      </c>
      <c r="I27" s="14">
        <f t="shared" si="1"/>
        <v>21</v>
      </c>
      <c r="J27" s="122"/>
      <c r="K27" s="122">
        <f t="shared" si="2"/>
        <v>0</v>
      </c>
      <c r="L27" s="15"/>
      <c r="M27" s="16"/>
      <c r="N27" s="54">
        <v>13</v>
      </c>
      <c r="O27" s="16">
        <v>8</v>
      </c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13</v>
      </c>
      <c r="AM27" s="5">
        <f t="shared" si="8"/>
        <v>2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2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22"/>
      <c r="K28" s="122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22"/>
      <c r="K29" s="122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22"/>
      <c r="K30" s="122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2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22"/>
      <c r="K31" s="122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2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22"/>
      <c r="K32" s="122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2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22"/>
      <c r="K33" s="122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22"/>
      <c r="K34" s="122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4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2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22"/>
      <c r="K35" s="122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30"/>
      <c r="L36" s="87">
        <f>COUNT(L$6:L35)</f>
        <v>15</v>
      </c>
      <c r="M36" s="88">
        <f>COUNT(M$6:M35)</f>
        <v>15</v>
      </c>
      <c r="N36" s="89">
        <f>COUNT(N$6:N35)</f>
        <v>18</v>
      </c>
      <c r="O36" s="88">
        <f>COUNT(O$6:O35)</f>
        <v>18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11</v>
      </c>
      <c r="AK36" s="92">
        <f>COUNT(AK$6:AK35)</f>
        <v>11</v>
      </c>
      <c r="AL36" s="4"/>
      <c r="AM36" s="5"/>
      <c r="AN36" s="131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3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53" bottom="0.3937007874015748" header="0.1968503937007874" footer="0.1968503937007874"/>
  <pageSetup fitToHeight="1" fitToWidth="1" horizontalDpi="600" verticalDpi="600" orientation="portrait" paperSize="9" scale="7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L34" sqref="L34"/>
      <selection pane="topRight" activeCell="L34" sqref="L34"/>
      <selection pane="bottomLeft" activeCell="L34" sqref="L34"/>
      <selection pane="bottomRight" activeCell="M5" sqref="M5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33</v>
      </c>
      <c r="B1" s="17"/>
      <c r="C1" s="17"/>
      <c r="D1" s="17"/>
      <c r="E1" s="17"/>
      <c r="F1" s="17"/>
      <c r="G1" s="17"/>
      <c r="H1" s="17"/>
      <c r="I1" s="17"/>
      <c r="L1" s="19" t="s">
        <v>31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s="104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103"/>
      <c r="AN2" s="149" t="s">
        <v>10</v>
      </c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1"/>
    </row>
    <row r="3" spans="1:55" s="108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45" t="s">
        <v>21</v>
      </c>
      <c r="K3" s="145" t="s">
        <v>24</v>
      </c>
      <c r="L3" s="148">
        <v>40985</v>
      </c>
      <c r="M3" s="144"/>
      <c r="N3" s="144">
        <v>41070</v>
      </c>
      <c r="O3" s="144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4">
        <v>41203</v>
      </c>
      <c r="AK3" s="152"/>
      <c r="AL3" s="25" t="s">
        <v>11</v>
      </c>
      <c r="AM3" s="25" t="s">
        <v>18</v>
      </c>
      <c r="AN3" s="105">
        <v>1</v>
      </c>
      <c r="AO3" s="106">
        <v>2</v>
      </c>
      <c r="AP3" s="106">
        <v>3</v>
      </c>
      <c r="AQ3" s="106">
        <v>4</v>
      </c>
      <c r="AR3" s="106">
        <v>5</v>
      </c>
      <c r="AS3" s="106">
        <v>6</v>
      </c>
      <c r="AT3" s="106">
        <v>7</v>
      </c>
      <c r="AU3" s="106">
        <v>8</v>
      </c>
      <c r="AV3" s="106">
        <v>9</v>
      </c>
      <c r="AW3" s="106">
        <v>10</v>
      </c>
      <c r="AX3" s="106">
        <v>11</v>
      </c>
      <c r="AY3" s="106">
        <v>12</v>
      </c>
      <c r="AZ3" s="106">
        <v>13</v>
      </c>
      <c r="BA3" s="107">
        <v>14</v>
      </c>
      <c r="BB3" s="25"/>
      <c r="BC3" s="25"/>
    </row>
    <row r="4" spans="1:55" s="113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46"/>
      <c r="K4" s="146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9"/>
      <c r="AN4" s="110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2"/>
      <c r="BB4" s="109"/>
      <c r="BC4" s="109"/>
    </row>
    <row r="5" spans="1:55" s="113" customFormat="1" ht="16.5" customHeight="1" thickBot="1">
      <c r="A5" s="80"/>
      <c r="B5" s="28"/>
      <c r="C5" s="29"/>
      <c r="D5" s="30" t="s">
        <v>23</v>
      </c>
      <c r="E5" s="30"/>
      <c r="F5" s="31"/>
      <c r="G5" s="30"/>
      <c r="H5" s="32"/>
      <c r="I5" s="33"/>
      <c r="J5" s="147"/>
      <c r="K5" s="147"/>
      <c r="L5" s="98" t="s">
        <v>128</v>
      </c>
      <c r="M5" s="99"/>
      <c r="N5" s="98"/>
      <c r="O5" s="99"/>
      <c r="P5" s="100"/>
      <c r="Q5" s="99"/>
      <c r="R5" s="98"/>
      <c r="S5" s="99"/>
      <c r="T5" s="98"/>
      <c r="U5" s="99"/>
      <c r="V5" s="98"/>
      <c r="W5" s="99"/>
      <c r="X5" s="98"/>
      <c r="Y5" s="99"/>
      <c r="Z5" s="98"/>
      <c r="AA5" s="99"/>
      <c r="AB5" s="100"/>
      <c r="AC5" s="99"/>
      <c r="AD5" s="98"/>
      <c r="AE5" s="99"/>
      <c r="AF5" s="98"/>
      <c r="AG5" s="99"/>
      <c r="AH5" s="100"/>
      <c r="AI5" s="99"/>
      <c r="AJ5" s="98"/>
      <c r="AK5" s="114"/>
      <c r="AL5" s="25"/>
      <c r="AM5" s="109"/>
      <c r="AN5" s="110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2"/>
      <c r="BB5" s="109"/>
      <c r="BC5" s="109"/>
    </row>
    <row r="6" spans="1:55" s="97" customFormat="1" ht="24.75" customHeight="1">
      <c r="A6" s="115">
        <v>1</v>
      </c>
      <c r="B6" s="116"/>
      <c r="C6" s="134"/>
      <c r="D6" s="138" t="s">
        <v>128</v>
      </c>
      <c r="E6" s="138" t="s">
        <v>255</v>
      </c>
      <c r="F6" s="141"/>
      <c r="G6" s="138" t="s">
        <v>256</v>
      </c>
      <c r="H6" s="39" t="str">
        <f aca="true" t="shared" si="0" ref="H6:H35">IF(COUNTA(AK6)&gt;0,IF(COUNTA(L6:AK6)&lt;classé,"Non","Oui"),"Non")</f>
        <v>Non</v>
      </c>
      <c r="I6" s="120">
        <f aca="true" t="shared" si="1" ref="I6:I35">SUM(L6:AK6)-SUM(AN6:BA6)+K6</f>
        <v>104</v>
      </c>
      <c r="J6" s="121"/>
      <c r="K6" s="121">
        <f aca="true" t="shared" si="2" ref="K6:K35">COUNTIF(L$5:AK$5,$D6)*4</f>
        <v>4</v>
      </c>
      <c r="L6" s="123">
        <v>50</v>
      </c>
      <c r="M6" s="124">
        <v>50</v>
      </c>
      <c r="N6" s="125"/>
      <c r="O6" s="124"/>
      <c r="P6" s="125"/>
      <c r="Q6" s="126"/>
      <c r="R6" s="125"/>
      <c r="S6" s="124"/>
      <c r="T6" s="127"/>
      <c r="U6" s="126"/>
      <c r="V6" s="127"/>
      <c r="W6" s="124"/>
      <c r="X6" s="127"/>
      <c r="Y6" s="124"/>
      <c r="Z6" s="127"/>
      <c r="AA6" s="126"/>
      <c r="AB6" s="127"/>
      <c r="AC6" s="124"/>
      <c r="AD6" s="125"/>
      <c r="AE6" s="126"/>
      <c r="AF6" s="125"/>
      <c r="AG6" s="126"/>
      <c r="AH6" s="127"/>
      <c r="AI6" s="124"/>
      <c r="AJ6" s="126"/>
      <c r="AK6" s="128"/>
      <c r="AL6" s="4">
        <f aca="true" t="shared" si="3" ref="AL6:AL35">MAX(L6:AK6)</f>
        <v>50</v>
      </c>
      <c r="AM6" s="5">
        <f aca="true" t="shared" si="4" ref="AM6:AM24">COUNTA(L6:AK6)</f>
        <v>2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 t="e">
        <f>#REF!</f>
        <v>#REF!</v>
      </c>
    </row>
    <row r="7" spans="1:55" s="97" customFormat="1" ht="24.75" customHeight="1">
      <c r="A7" s="39">
        <f aca="true" t="shared" si="6" ref="A7:A35">A6+1</f>
        <v>2</v>
      </c>
      <c r="B7" s="51"/>
      <c r="C7" s="56"/>
      <c r="D7" s="8"/>
      <c r="E7" s="8"/>
      <c r="F7" s="58"/>
      <c r="G7" s="57"/>
      <c r="H7" s="39" t="str">
        <f t="shared" si="0"/>
        <v>Non</v>
      </c>
      <c r="I7" s="14">
        <f t="shared" si="1"/>
        <v>0</v>
      </c>
      <c r="J7" s="122"/>
      <c r="K7" s="122">
        <f t="shared" si="2"/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/>
      <c r="AK7" s="82"/>
      <c r="AL7" s="4">
        <f t="shared" si="3"/>
        <v>0</v>
      </c>
      <c r="AM7" s="5">
        <f t="shared" si="4"/>
        <v>0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 t="e">
        <f>#REF!</f>
        <v>#REF!</v>
      </c>
    </row>
    <row r="8" spans="1:55" s="97" customFormat="1" ht="24.75" customHeight="1">
      <c r="A8" s="39">
        <f t="shared" si="6"/>
        <v>3</v>
      </c>
      <c r="B8" s="51"/>
      <c r="C8" s="52"/>
      <c r="D8" s="57"/>
      <c r="E8" s="57"/>
      <c r="F8" s="58"/>
      <c r="G8" s="57"/>
      <c r="H8" s="39" t="str">
        <f t="shared" si="0"/>
        <v>Non</v>
      </c>
      <c r="I8" s="14">
        <f t="shared" si="1"/>
        <v>0</v>
      </c>
      <c r="J8" s="122"/>
      <c r="K8" s="122">
        <f t="shared" si="2"/>
        <v>0</v>
      </c>
      <c r="L8" s="15"/>
      <c r="M8" s="16"/>
      <c r="N8" s="54"/>
      <c r="O8" s="16"/>
      <c r="P8" s="65"/>
      <c r="Q8" s="66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0</v>
      </c>
      <c r="AM8" s="5">
        <f t="shared" si="4"/>
        <v>0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 t="e">
        <f>#REF!</f>
        <v>#REF!</v>
      </c>
    </row>
    <row r="9" spans="1:55" s="97" customFormat="1" ht="24.75" customHeight="1">
      <c r="A9" s="39">
        <f t="shared" si="6"/>
        <v>4</v>
      </c>
      <c r="B9" s="51"/>
      <c r="C9" s="52"/>
      <c r="D9" s="57"/>
      <c r="E9" s="57"/>
      <c r="F9" s="58"/>
      <c r="G9" s="57"/>
      <c r="H9" s="39" t="str">
        <f t="shared" si="0"/>
        <v>Non</v>
      </c>
      <c r="I9" s="14">
        <f t="shared" si="1"/>
        <v>0</v>
      </c>
      <c r="J9" s="122"/>
      <c r="K9" s="122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 t="e">
        <f>#REF!</f>
        <v>#REF!</v>
      </c>
    </row>
    <row r="10" spans="1:55" s="97" customFormat="1" ht="24.75" customHeight="1">
      <c r="A10" s="39">
        <f t="shared" si="6"/>
        <v>5</v>
      </c>
      <c r="B10" s="51"/>
      <c r="C10" s="52"/>
      <c r="D10" s="57"/>
      <c r="E10" s="8"/>
      <c r="F10" s="53"/>
      <c r="G10" s="8"/>
      <c r="H10" s="39" t="str">
        <f t="shared" si="0"/>
        <v>Non</v>
      </c>
      <c r="I10" s="14">
        <f t="shared" si="1"/>
        <v>0</v>
      </c>
      <c r="J10" s="122"/>
      <c r="K10" s="122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 t="e">
        <f>#REF!</f>
        <v>#REF!</v>
      </c>
    </row>
    <row r="11" spans="1:55" s="97" customFormat="1" ht="24.75" customHeight="1">
      <c r="A11" s="39">
        <f>A10+1</f>
        <v>6</v>
      </c>
      <c r="B11" s="51"/>
      <c r="C11" s="56"/>
      <c r="D11" s="57"/>
      <c r="E11" s="57"/>
      <c r="F11" s="58"/>
      <c r="G11" s="57"/>
      <c r="H11" s="39" t="str">
        <f t="shared" si="0"/>
        <v>Non</v>
      </c>
      <c r="I11" s="14">
        <f t="shared" si="1"/>
        <v>0</v>
      </c>
      <c r="J11" s="122"/>
      <c r="K11" s="122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 t="e">
        <f>#REF!</f>
        <v>#REF!</v>
      </c>
    </row>
    <row r="12" spans="1:55" s="97" customFormat="1" ht="24.75" customHeight="1">
      <c r="A12" s="39">
        <f t="shared" si="6"/>
        <v>7</v>
      </c>
      <c r="B12" s="51"/>
      <c r="C12" s="52"/>
      <c r="D12" s="57"/>
      <c r="E12" s="57"/>
      <c r="F12" s="53"/>
      <c r="G12" s="8"/>
      <c r="H12" s="39" t="str">
        <f t="shared" si="0"/>
        <v>Non</v>
      </c>
      <c r="I12" s="14">
        <f t="shared" si="1"/>
        <v>0</v>
      </c>
      <c r="J12" s="122"/>
      <c r="K12" s="122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 t="e">
        <f>#REF!</f>
        <v>#REF!</v>
      </c>
    </row>
    <row r="13" spans="1:55" s="97" customFormat="1" ht="24.75" customHeight="1">
      <c r="A13" s="39">
        <f t="shared" si="6"/>
        <v>8</v>
      </c>
      <c r="B13" s="51"/>
      <c r="C13" s="52"/>
      <c r="D13" s="57"/>
      <c r="E13" s="8"/>
      <c r="F13" s="53"/>
      <c r="G13" s="8"/>
      <c r="H13" s="39" t="str">
        <f t="shared" si="0"/>
        <v>Non</v>
      </c>
      <c r="I13" s="14">
        <f t="shared" si="1"/>
        <v>0</v>
      </c>
      <c r="J13" s="122"/>
      <c r="K13" s="122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 t="e">
        <f>#REF!</f>
        <v>#REF!</v>
      </c>
    </row>
    <row r="14" spans="1:55" s="97" customFormat="1" ht="24.75" customHeight="1">
      <c r="A14" s="39">
        <f t="shared" si="6"/>
        <v>9</v>
      </c>
      <c r="B14" s="51"/>
      <c r="C14" s="56"/>
      <c r="D14" s="57"/>
      <c r="E14" s="57"/>
      <c r="F14" s="58"/>
      <c r="G14" s="8"/>
      <c r="H14" s="39" t="str">
        <f t="shared" si="0"/>
        <v>Non</v>
      </c>
      <c r="I14" s="14">
        <f t="shared" si="1"/>
        <v>0</v>
      </c>
      <c r="J14" s="122"/>
      <c r="K14" s="122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 t="e">
        <f>#REF!</f>
        <v>#REF!</v>
      </c>
    </row>
    <row r="15" spans="1:55" s="97" customFormat="1" ht="24.75" customHeight="1">
      <c r="A15" s="39">
        <f t="shared" si="6"/>
        <v>10</v>
      </c>
      <c r="B15" s="51"/>
      <c r="C15" s="52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22"/>
      <c r="K15" s="122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 t="e">
        <f>#REF!</f>
        <v>#REF!</v>
      </c>
    </row>
    <row r="16" spans="1:55" s="97" customFormat="1" ht="24.75" customHeight="1">
      <c r="A16" s="62">
        <f t="shared" si="6"/>
        <v>11</v>
      </c>
      <c r="B16" s="61"/>
      <c r="C16" s="71"/>
      <c r="D16" s="57"/>
      <c r="E16" s="68"/>
      <c r="F16" s="69"/>
      <c r="G16" s="68"/>
      <c r="H16" s="39" t="str">
        <f t="shared" si="0"/>
        <v>Non</v>
      </c>
      <c r="I16" s="63">
        <f t="shared" si="1"/>
        <v>0</v>
      </c>
      <c r="J16" s="129"/>
      <c r="K16" s="122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7" ref="AN16:BA33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 t="e">
        <f>#REF!</f>
        <v>#REF!</v>
      </c>
    </row>
    <row r="17" spans="1:55" s="97" customFormat="1" ht="24.75" customHeight="1">
      <c r="A17" s="39">
        <f t="shared" si="6"/>
        <v>12</v>
      </c>
      <c r="B17" s="51"/>
      <c r="C17" s="52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22"/>
      <c r="K17" s="122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 t="e">
        <f>#REF!</f>
        <v>#REF!</v>
      </c>
    </row>
    <row r="18" spans="1:55" s="97" customFormat="1" ht="24.75" customHeight="1">
      <c r="A18" s="39">
        <f t="shared" si="6"/>
        <v>13</v>
      </c>
      <c r="B18" s="51"/>
      <c r="C18" s="56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22"/>
      <c r="K18" s="122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 t="e">
        <f>#REF!</f>
        <v>#REF!</v>
      </c>
    </row>
    <row r="19" spans="1:55" s="97" customFormat="1" ht="24.75" customHeight="1">
      <c r="A19" s="39">
        <f t="shared" si="6"/>
        <v>14</v>
      </c>
      <c r="B19" s="51"/>
      <c r="C19" s="52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22"/>
      <c r="K19" s="122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 t="e">
        <f>#REF!</f>
        <v>#REF!</v>
      </c>
    </row>
    <row r="20" spans="1:55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22"/>
      <c r="K20" s="122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 t="e">
        <f>#REF!</f>
        <v>#REF!</v>
      </c>
    </row>
    <row r="21" spans="1:55" s="97" customFormat="1" ht="24.75" customHeight="1">
      <c r="A21" s="39">
        <f t="shared" si="6"/>
        <v>16</v>
      </c>
      <c r="B21" s="51"/>
      <c r="C21" s="52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22"/>
      <c r="K21" s="122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22"/>
      <c r="K22" s="122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22"/>
      <c r="K23" s="122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22"/>
      <c r="K24" s="122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22"/>
      <c r="K25" s="122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5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22"/>
      <c r="K26" s="122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22"/>
      <c r="K27" s="122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22"/>
      <c r="K28" s="122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22"/>
      <c r="K29" s="122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22"/>
      <c r="K30" s="122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22"/>
      <c r="K31" s="122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22"/>
      <c r="K32" s="122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22"/>
      <c r="K33" s="122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22"/>
      <c r="K34" s="122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5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22"/>
      <c r="K35" s="122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8"/>
        <v>0</v>
      </c>
      <c r="AN35" s="94">
        <f t="shared" si="10"/>
        <v>0</v>
      </c>
      <c r="AO35" s="4">
        <f t="shared" si="10"/>
        <v>0</v>
      </c>
      <c r="AP35" s="4">
        <f t="shared" si="10"/>
        <v>0</v>
      </c>
      <c r="AQ35" s="4">
        <f t="shared" si="10"/>
        <v>0</v>
      </c>
      <c r="AR35" s="4">
        <f t="shared" si="10"/>
        <v>0</v>
      </c>
      <c r="AS35" s="4">
        <f t="shared" si="10"/>
        <v>0</v>
      </c>
      <c r="AT35" s="4">
        <f t="shared" si="10"/>
        <v>0</v>
      </c>
      <c r="AU35" s="4">
        <f t="shared" si="10"/>
        <v>0</v>
      </c>
      <c r="AV35" s="4">
        <f t="shared" si="10"/>
        <v>0</v>
      </c>
      <c r="AW35" s="4">
        <f t="shared" si="10"/>
        <v>0</v>
      </c>
      <c r="AX35" s="4">
        <f t="shared" si="10"/>
        <v>0</v>
      </c>
      <c r="AY35" s="4">
        <f t="shared" si="10"/>
        <v>0</v>
      </c>
      <c r="AZ35" s="4">
        <f t="shared" si="10"/>
        <v>0</v>
      </c>
      <c r="BA35" s="95">
        <f t="shared" si="10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30"/>
      <c r="L36" s="87">
        <f>COUNT(L$6:L35)</f>
        <v>1</v>
      </c>
      <c r="M36" s="88">
        <f>COUNT(M$6:M35)</f>
        <v>1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31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3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1.58" bottom="0.3937007874015748" header="0.1968503937007874" footer="0.1968503937007874"/>
  <pageSetup fitToHeight="1" fitToWidth="1" horizontalDpi="600" verticalDpi="600" orientation="portrait" paperSize="9" scale="81" r:id="rId3"/>
  <headerFooter alignWithMargins="0">
    <oddFooter>&amp;C&amp;"Times New Roman,Gras italique"Page &amp;P / &amp;N&amp;R&amp;"Times New Roman,Italique"&amp;D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4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L34" sqref="L34"/>
      <selection pane="topRight" activeCell="L34" sqref="L34"/>
      <selection pane="bottomLeft" activeCell="L34" sqref="L34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33</v>
      </c>
      <c r="B1" s="17"/>
      <c r="C1" s="17"/>
      <c r="D1" s="17"/>
      <c r="E1" s="17"/>
      <c r="F1" s="17"/>
      <c r="G1" s="17"/>
      <c r="H1" s="17"/>
      <c r="I1" s="17"/>
      <c r="L1" s="19" t="s">
        <v>32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s="104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103"/>
      <c r="AN2" s="149" t="s">
        <v>10</v>
      </c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1"/>
    </row>
    <row r="3" spans="1:55" s="108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45" t="s">
        <v>21</v>
      </c>
      <c r="K3" s="145" t="s">
        <v>24</v>
      </c>
      <c r="L3" s="148">
        <v>40985</v>
      </c>
      <c r="M3" s="144"/>
      <c r="N3" s="144">
        <v>41070</v>
      </c>
      <c r="O3" s="144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4">
        <v>41203</v>
      </c>
      <c r="AK3" s="152"/>
      <c r="AL3" s="25" t="s">
        <v>11</v>
      </c>
      <c r="AM3" s="25" t="s">
        <v>18</v>
      </c>
      <c r="AN3" s="105">
        <v>1</v>
      </c>
      <c r="AO3" s="106">
        <v>2</v>
      </c>
      <c r="AP3" s="106">
        <v>3</v>
      </c>
      <c r="AQ3" s="106">
        <v>4</v>
      </c>
      <c r="AR3" s="106">
        <v>5</v>
      </c>
      <c r="AS3" s="106">
        <v>6</v>
      </c>
      <c r="AT3" s="106">
        <v>7</v>
      </c>
      <c r="AU3" s="106">
        <v>8</v>
      </c>
      <c r="AV3" s="106">
        <v>9</v>
      </c>
      <c r="AW3" s="106">
        <v>10</v>
      </c>
      <c r="AX3" s="106">
        <v>11</v>
      </c>
      <c r="AY3" s="106">
        <v>12</v>
      </c>
      <c r="AZ3" s="106">
        <v>13</v>
      </c>
      <c r="BA3" s="107">
        <v>14</v>
      </c>
      <c r="BB3" s="25"/>
      <c r="BC3" s="25"/>
    </row>
    <row r="4" spans="1:55" s="113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46"/>
      <c r="K4" s="146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9"/>
      <c r="AN4" s="110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2"/>
      <c r="BB4" s="109"/>
      <c r="BC4" s="109"/>
    </row>
    <row r="5" spans="1:55" s="113" customFormat="1" ht="16.5" customHeight="1" thickBot="1">
      <c r="A5" s="80"/>
      <c r="B5" s="28"/>
      <c r="C5" s="29"/>
      <c r="D5" s="30" t="s">
        <v>23</v>
      </c>
      <c r="E5" s="30"/>
      <c r="F5" s="31"/>
      <c r="G5" s="30"/>
      <c r="H5" s="32"/>
      <c r="I5" s="33"/>
      <c r="J5" s="147"/>
      <c r="K5" s="147"/>
      <c r="L5" s="98" t="s">
        <v>251</v>
      </c>
      <c r="M5" s="99"/>
      <c r="N5" s="98" t="s">
        <v>251</v>
      </c>
      <c r="O5" s="99"/>
      <c r="P5" s="100"/>
      <c r="Q5" s="99"/>
      <c r="R5" s="98"/>
      <c r="S5" s="99"/>
      <c r="T5" s="98"/>
      <c r="U5" s="99"/>
      <c r="V5" s="98"/>
      <c r="W5" s="99"/>
      <c r="X5" s="98"/>
      <c r="Y5" s="99"/>
      <c r="Z5" s="98"/>
      <c r="AA5" s="99"/>
      <c r="AB5" s="100"/>
      <c r="AC5" s="99"/>
      <c r="AD5" s="98"/>
      <c r="AE5" s="99"/>
      <c r="AF5" s="98"/>
      <c r="AG5" s="99"/>
      <c r="AH5" s="100"/>
      <c r="AI5" s="99"/>
      <c r="AJ5" s="98" t="s">
        <v>416</v>
      </c>
      <c r="AK5" s="114"/>
      <c r="AL5" s="25"/>
      <c r="AM5" s="109"/>
      <c r="AN5" s="110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2"/>
      <c r="BB5" s="109"/>
      <c r="BC5" s="109"/>
    </row>
    <row r="6" spans="1:55" s="97" customFormat="1" ht="24.75" customHeight="1">
      <c r="A6" s="115">
        <v>1</v>
      </c>
      <c r="B6" s="116"/>
      <c r="C6" s="117"/>
      <c r="D6" s="118" t="s">
        <v>251</v>
      </c>
      <c r="E6" s="118" t="s">
        <v>248</v>
      </c>
      <c r="F6" s="119"/>
      <c r="G6" s="118" t="s">
        <v>60</v>
      </c>
      <c r="H6" s="39" t="str">
        <f aca="true" t="shared" si="0" ref="H6:H35">IF(COUNTA(AK6)&gt;0,IF(COUNTA(L6:AK6)&lt;classé,"Non","Oui"),"Non")</f>
        <v>Oui</v>
      </c>
      <c r="I6" s="120">
        <f aca="true" t="shared" si="1" ref="I6:I35">SUM(L6:AK6)-SUM(AN6:BA6)+K6</f>
        <v>248</v>
      </c>
      <c r="J6" s="121"/>
      <c r="K6" s="122">
        <f aca="true" t="shared" si="2" ref="K6:K35">COUNTIF(L$5:AK$5,$D6)*4</f>
        <v>8</v>
      </c>
      <c r="L6" s="123">
        <v>50</v>
      </c>
      <c r="M6" s="124">
        <v>50</v>
      </c>
      <c r="N6" s="125">
        <v>50</v>
      </c>
      <c r="O6" s="124">
        <v>50</v>
      </c>
      <c r="P6" s="125"/>
      <c r="Q6" s="126"/>
      <c r="R6" s="125"/>
      <c r="S6" s="124"/>
      <c r="T6" s="127"/>
      <c r="U6" s="126"/>
      <c r="V6" s="127"/>
      <c r="W6" s="124"/>
      <c r="X6" s="127"/>
      <c r="Y6" s="124"/>
      <c r="Z6" s="127"/>
      <c r="AA6" s="126"/>
      <c r="AB6" s="127"/>
      <c r="AC6" s="124"/>
      <c r="AD6" s="125"/>
      <c r="AE6" s="126"/>
      <c r="AF6" s="125"/>
      <c r="AG6" s="126"/>
      <c r="AH6" s="127"/>
      <c r="AI6" s="124"/>
      <c r="AJ6" s="126">
        <v>40</v>
      </c>
      <c r="AK6" s="128">
        <v>22</v>
      </c>
      <c r="AL6" s="4">
        <f aca="true" t="shared" si="3" ref="AL6:AL35">MAX(L6:AK6)</f>
        <v>50</v>
      </c>
      <c r="AM6" s="5">
        <f aca="true" t="shared" si="4" ref="AM6:AM35">COUNTA(L6:AK6)</f>
        <v>6</v>
      </c>
      <c r="AN6" s="94">
        <f aca="true" t="shared" si="5" ref="AN6:BA15">IF($AM6&gt;Nbcourse+AN$3-1-$J6,LARGE($L6:$AK6,Nbcourse+AN$3-$J6),0)</f>
        <v>22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 t="e">
        <f>#REF!</f>
        <v>#REF!</v>
      </c>
    </row>
    <row r="7" spans="1:55" s="97" customFormat="1" ht="24.75" customHeight="1">
      <c r="A7" s="39">
        <f aca="true" t="shared" si="6" ref="A7:A35">A6+1</f>
        <v>2</v>
      </c>
      <c r="B7" s="51"/>
      <c r="C7" s="56"/>
      <c r="D7" s="57" t="s">
        <v>252</v>
      </c>
      <c r="E7" s="57" t="s">
        <v>253</v>
      </c>
      <c r="F7" s="58"/>
      <c r="G7" s="57" t="s">
        <v>254</v>
      </c>
      <c r="H7" s="39" t="str">
        <f t="shared" si="0"/>
        <v>Oui</v>
      </c>
      <c r="I7" s="14">
        <f t="shared" si="1"/>
        <v>180</v>
      </c>
      <c r="J7" s="122"/>
      <c r="K7" s="122">
        <f t="shared" si="2"/>
        <v>0</v>
      </c>
      <c r="L7" s="15">
        <v>40</v>
      </c>
      <c r="M7" s="16">
        <v>40</v>
      </c>
      <c r="N7" s="54">
        <v>40</v>
      </c>
      <c r="O7" s="16">
        <v>40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>
        <v>20</v>
      </c>
      <c r="AK7" s="82">
        <v>20</v>
      </c>
      <c r="AL7" s="4">
        <f t="shared" si="3"/>
        <v>40</v>
      </c>
      <c r="AM7" s="5">
        <f t="shared" si="4"/>
        <v>6</v>
      </c>
      <c r="AN7" s="94">
        <f t="shared" si="5"/>
        <v>20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 t="e">
        <f>#REF!</f>
        <v>#REF!</v>
      </c>
    </row>
    <row r="8" spans="1:55" s="97" customFormat="1" ht="24.75" customHeight="1">
      <c r="A8" s="39">
        <f t="shared" si="6"/>
        <v>3</v>
      </c>
      <c r="B8" s="51"/>
      <c r="C8" s="56"/>
      <c r="D8" s="8" t="s">
        <v>415</v>
      </c>
      <c r="E8" s="8" t="s">
        <v>140</v>
      </c>
      <c r="F8" s="58"/>
      <c r="G8" s="57" t="s">
        <v>104</v>
      </c>
      <c r="H8" s="39" t="str">
        <f t="shared" si="0"/>
        <v>Non</v>
      </c>
      <c r="I8" s="14">
        <f t="shared" si="1"/>
        <v>100</v>
      </c>
      <c r="J8" s="122"/>
      <c r="K8" s="122">
        <f t="shared" si="2"/>
        <v>0</v>
      </c>
      <c r="L8" s="15"/>
      <c r="M8" s="16"/>
      <c r="N8" s="54"/>
      <c r="O8" s="16"/>
      <c r="P8" s="65"/>
      <c r="Q8" s="66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50</v>
      </c>
      <c r="AK8" s="82">
        <v>50</v>
      </c>
      <c r="AL8" s="4">
        <f t="shared" si="3"/>
        <v>50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 t="e">
        <f>#REF!</f>
        <v>#REF!</v>
      </c>
    </row>
    <row r="9" spans="1:55" s="97" customFormat="1" ht="24.75" customHeight="1">
      <c r="A9" s="39">
        <f t="shared" si="6"/>
        <v>4</v>
      </c>
      <c r="B9" s="51"/>
      <c r="C9" s="52"/>
      <c r="D9" s="57" t="s">
        <v>416</v>
      </c>
      <c r="E9" s="57" t="s">
        <v>393</v>
      </c>
      <c r="F9" s="53"/>
      <c r="G9" s="8" t="s">
        <v>417</v>
      </c>
      <c r="H9" s="39" t="str">
        <f t="shared" si="0"/>
        <v>Non</v>
      </c>
      <c r="I9" s="14">
        <f t="shared" si="1"/>
        <v>66</v>
      </c>
      <c r="J9" s="122"/>
      <c r="K9" s="122">
        <f t="shared" si="2"/>
        <v>4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>
        <v>22</v>
      </c>
      <c r="AK9" s="82">
        <v>40</v>
      </c>
      <c r="AL9" s="4">
        <f t="shared" si="3"/>
        <v>40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 t="e">
        <f>#REF!</f>
        <v>#REF!</v>
      </c>
    </row>
    <row r="10" spans="1:55" s="97" customFormat="1" ht="24.75" customHeight="1">
      <c r="A10" s="39">
        <f t="shared" si="6"/>
        <v>5</v>
      </c>
      <c r="B10" s="51"/>
      <c r="C10" s="52"/>
      <c r="D10" s="57" t="s">
        <v>344</v>
      </c>
      <c r="E10" s="57" t="s">
        <v>213</v>
      </c>
      <c r="F10" s="58"/>
      <c r="G10" s="57" t="s">
        <v>60</v>
      </c>
      <c r="H10" s="39" t="str">
        <f t="shared" si="0"/>
        <v>Non</v>
      </c>
      <c r="I10" s="14">
        <f t="shared" si="1"/>
        <v>64</v>
      </c>
      <c r="J10" s="122"/>
      <c r="K10" s="122">
        <f t="shared" si="2"/>
        <v>0</v>
      </c>
      <c r="L10" s="15"/>
      <c r="M10" s="16"/>
      <c r="N10" s="54">
        <v>32</v>
      </c>
      <c r="O10" s="16">
        <v>32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32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 t="e">
        <f>#REF!</f>
        <v>#REF!</v>
      </c>
    </row>
    <row r="11" spans="1:55" s="97" customFormat="1" ht="24.75" customHeight="1">
      <c r="A11" s="39">
        <f t="shared" si="6"/>
        <v>6</v>
      </c>
      <c r="B11" s="51"/>
      <c r="C11" s="52"/>
      <c r="D11" s="57" t="s">
        <v>420</v>
      </c>
      <c r="E11" s="8" t="s">
        <v>421</v>
      </c>
      <c r="F11" s="53"/>
      <c r="G11" s="8" t="s">
        <v>417</v>
      </c>
      <c r="H11" s="39" t="str">
        <f t="shared" si="0"/>
        <v>Non</v>
      </c>
      <c r="I11" s="14">
        <f t="shared" si="1"/>
        <v>58</v>
      </c>
      <c r="J11" s="122"/>
      <c r="K11" s="122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>
        <v>32</v>
      </c>
      <c r="AK11" s="82">
        <v>26</v>
      </c>
      <c r="AL11" s="4">
        <f t="shared" si="3"/>
        <v>32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 t="e">
        <f>#REF!</f>
        <v>#REF!</v>
      </c>
    </row>
    <row r="12" spans="1:55" s="97" customFormat="1" ht="24.75" customHeight="1">
      <c r="A12" s="39">
        <f t="shared" si="6"/>
        <v>7</v>
      </c>
      <c r="B12" s="51"/>
      <c r="C12" s="52"/>
      <c r="D12" s="57" t="s">
        <v>418</v>
      </c>
      <c r="E12" s="57" t="s">
        <v>419</v>
      </c>
      <c r="F12" s="58"/>
      <c r="G12" s="57" t="s">
        <v>417</v>
      </c>
      <c r="H12" s="39" t="str">
        <f t="shared" si="0"/>
        <v>Non</v>
      </c>
      <c r="I12" s="14">
        <f t="shared" si="1"/>
        <v>58</v>
      </c>
      <c r="J12" s="122"/>
      <c r="K12" s="122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>
        <v>26</v>
      </c>
      <c r="AK12" s="82">
        <v>32</v>
      </c>
      <c r="AL12" s="4">
        <f t="shared" si="3"/>
        <v>32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 t="e">
        <f>#REF!</f>
        <v>#REF!</v>
      </c>
    </row>
    <row r="13" spans="1:55" s="97" customFormat="1" ht="24.75" customHeight="1">
      <c r="A13" s="39">
        <f t="shared" si="6"/>
        <v>8</v>
      </c>
      <c r="B13" s="51"/>
      <c r="C13" s="52"/>
      <c r="D13" s="57"/>
      <c r="E13" s="8"/>
      <c r="F13" s="53"/>
      <c r="G13" s="8"/>
      <c r="H13" s="39" t="str">
        <f t="shared" si="0"/>
        <v>Non</v>
      </c>
      <c r="I13" s="14">
        <f t="shared" si="1"/>
        <v>0</v>
      </c>
      <c r="J13" s="122"/>
      <c r="K13" s="122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 t="e">
        <f>#REF!</f>
        <v>#REF!</v>
      </c>
    </row>
    <row r="14" spans="1:55" s="97" customFormat="1" ht="24.75" customHeight="1">
      <c r="A14" s="39">
        <f t="shared" si="6"/>
        <v>9</v>
      </c>
      <c r="B14" s="51"/>
      <c r="C14" s="56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22"/>
      <c r="K14" s="122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 t="e">
        <f>#REF!</f>
        <v>#REF!</v>
      </c>
    </row>
    <row r="15" spans="1:55" s="97" customFormat="1" ht="24.75" customHeight="1">
      <c r="A15" s="39">
        <f t="shared" si="6"/>
        <v>10</v>
      </c>
      <c r="B15" s="51"/>
      <c r="C15" s="52"/>
      <c r="D15" s="57"/>
      <c r="E15" s="8"/>
      <c r="F15" s="53"/>
      <c r="G15" s="8"/>
      <c r="H15" s="39" t="str">
        <f t="shared" si="0"/>
        <v>Non</v>
      </c>
      <c r="I15" s="14">
        <f t="shared" si="1"/>
        <v>0</v>
      </c>
      <c r="J15" s="122"/>
      <c r="K15" s="122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 t="e">
        <f>#REF!</f>
        <v>#REF!</v>
      </c>
    </row>
    <row r="16" spans="1:55" s="97" customFormat="1" ht="24.75" customHeight="1">
      <c r="A16" s="62">
        <f t="shared" si="6"/>
        <v>11</v>
      </c>
      <c r="B16" s="61"/>
      <c r="C16" s="135"/>
      <c r="D16" s="57"/>
      <c r="E16" s="68"/>
      <c r="F16" s="69"/>
      <c r="G16" s="142"/>
      <c r="H16" s="39" t="str">
        <f t="shared" si="0"/>
        <v>Non</v>
      </c>
      <c r="I16" s="63">
        <f t="shared" si="1"/>
        <v>0</v>
      </c>
      <c r="J16" s="129"/>
      <c r="K16" s="122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7" ref="AN16:BA3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 t="e">
        <f>#REF!</f>
        <v>#REF!</v>
      </c>
    </row>
    <row r="17" spans="1:55" s="97" customFormat="1" ht="24.75" customHeight="1">
      <c r="A17" s="39">
        <f t="shared" si="6"/>
        <v>12</v>
      </c>
      <c r="B17" s="51"/>
      <c r="C17" s="52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22"/>
      <c r="K17" s="122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 t="e">
        <f>#REF!</f>
        <v>#REF!</v>
      </c>
    </row>
    <row r="18" spans="1:55" s="97" customFormat="1" ht="24.75" customHeight="1">
      <c r="A18" s="39">
        <f t="shared" si="6"/>
        <v>13</v>
      </c>
      <c r="B18" s="51"/>
      <c r="C18" s="52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22"/>
      <c r="K18" s="122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 t="e">
        <f>#REF!</f>
        <v>#REF!</v>
      </c>
    </row>
    <row r="19" spans="1:55" s="97" customFormat="1" ht="24.75" customHeight="1">
      <c r="A19" s="39">
        <f t="shared" si="6"/>
        <v>14</v>
      </c>
      <c r="B19" s="51"/>
      <c r="C19" s="52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22"/>
      <c r="K19" s="122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 t="e">
        <f>#REF!</f>
        <v>#REF!</v>
      </c>
    </row>
    <row r="20" spans="1:55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22"/>
      <c r="K20" s="122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 t="e">
        <f>#REF!</f>
        <v>#REF!</v>
      </c>
    </row>
    <row r="21" spans="1:55" s="97" customFormat="1" ht="24.75" customHeight="1">
      <c r="A21" s="39">
        <f t="shared" si="6"/>
        <v>16</v>
      </c>
      <c r="B21" s="51"/>
      <c r="C21" s="52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22"/>
      <c r="K21" s="122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22"/>
      <c r="K22" s="122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2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22"/>
      <c r="K23" s="122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22"/>
      <c r="K24" s="122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22"/>
      <c r="K25" s="122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22"/>
      <c r="K26" s="122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>COUNTA(L26:AK26)</f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22"/>
      <c r="K27" s="122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>COUNTA(L27:AK27)</f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22"/>
      <c r="K28" s="122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>COUNTA(L28:AK28)</f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22"/>
      <c r="K29" s="122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aca="true" t="shared" si="8" ref="AM29:AM34">COUNTA(L29:AK29)</f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22"/>
      <c r="K30" s="122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22"/>
      <c r="K31" s="122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22"/>
      <c r="K32" s="122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22"/>
      <c r="K33" s="122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22"/>
      <c r="K34" s="122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4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22"/>
      <c r="K35" s="122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30"/>
      <c r="L36" s="87">
        <f>COUNT(L$6:L35)</f>
        <v>2</v>
      </c>
      <c r="M36" s="88">
        <f>COUNT(M$6:M35)</f>
        <v>2</v>
      </c>
      <c r="N36" s="89">
        <f>COUNT(N$6:N35)</f>
        <v>3</v>
      </c>
      <c r="O36" s="88">
        <f>COUNT(O$6:O35)</f>
        <v>3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6</v>
      </c>
      <c r="AK36" s="92">
        <f>COUNT(AK$6:AK35)</f>
        <v>6</v>
      </c>
      <c r="AL36" s="4"/>
      <c r="AM36" s="5"/>
      <c r="AN36" s="131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3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5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0"/>
  <dimension ref="A1:BC68"/>
  <sheetViews>
    <sheetView zoomScale="75" zoomScaleNormal="75" zoomScalePageLayoutView="0" workbookViewId="0" topLeftCell="A1">
      <pane xSplit="11" ySplit="5" topLeftCell="L6" activePane="bottomRight" state="frozen"/>
      <selection pane="topLeft" activeCell="L34" sqref="L34"/>
      <selection pane="topRight" activeCell="L34" sqref="L34"/>
      <selection pane="bottomLeft" activeCell="L34" sqref="L34"/>
      <selection pane="bottomRight" activeCell="K7" sqref="K7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39" width="3.83203125" style="12" customWidth="1"/>
    <col min="40" max="40" width="12.83203125" style="12" bestFit="1" customWidth="1"/>
    <col min="41" max="53" width="3.83203125" style="12" customWidth="1"/>
    <col min="54" max="16384" width="12" style="45" customWidth="1"/>
  </cols>
  <sheetData>
    <row r="1" spans="1:53" s="18" customFormat="1" ht="35.25" customHeight="1">
      <c r="A1" s="17" t="s">
        <v>33</v>
      </c>
      <c r="B1" s="17"/>
      <c r="C1" s="17"/>
      <c r="D1" s="17"/>
      <c r="E1" s="17"/>
      <c r="F1" s="17"/>
      <c r="G1" s="17"/>
      <c r="H1" s="17"/>
      <c r="I1" s="17"/>
      <c r="L1" s="19" t="s">
        <v>25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s="104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103"/>
      <c r="AN2" s="149" t="s">
        <v>10</v>
      </c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1"/>
    </row>
    <row r="3" spans="1:55" s="108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45" t="s">
        <v>21</v>
      </c>
      <c r="K3" s="145" t="s">
        <v>24</v>
      </c>
      <c r="L3" s="148">
        <v>40985</v>
      </c>
      <c r="M3" s="144"/>
      <c r="N3" s="144">
        <v>41070</v>
      </c>
      <c r="O3" s="144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4">
        <v>41203</v>
      </c>
      <c r="AK3" s="152"/>
      <c r="AL3" s="25" t="s">
        <v>11</v>
      </c>
      <c r="AM3" s="25" t="s">
        <v>18</v>
      </c>
      <c r="AN3" s="105">
        <v>1</v>
      </c>
      <c r="AO3" s="106">
        <v>2</v>
      </c>
      <c r="AP3" s="106">
        <v>3</v>
      </c>
      <c r="AQ3" s="106">
        <v>4</v>
      </c>
      <c r="AR3" s="106">
        <v>5</v>
      </c>
      <c r="AS3" s="106">
        <v>6</v>
      </c>
      <c r="AT3" s="106">
        <v>7</v>
      </c>
      <c r="AU3" s="106">
        <v>8</v>
      </c>
      <c r="AV3" s="106">
        <v>9</v>
      </c>
      <c r="AW3" s="106">
        <v>10</v>
      </c>
      <c r="AX3" s="106">
        <v>11</v>
      </c>
      <c r="AY3" s="106">
        <v>12</v>
      </c>
      <c r="AZ3" s="106">
        <v>13</v>
      </c>
      <c r="BA3" s="107">
        <v>14</v>
      </c>
      <c r="BB3" s="25"/>
      <c r="BC3" s="25"/>
    </row>
    <row r="4" spans="1:55" s="113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46"/>
      <c r="K4" s="146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9"/>
      <c r="AN4" s="110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2"/>
      <c r="BB4" s="109"/>
      <c r="BC4" s="109"/>
    </row>
    <row r="5" spans="1:55" s="113" customFormat="1" ht="16.5" customHeight="1" thickBot="1">
      <c r="A5" s="80"/>
      <c r="B5" s="28"/>
      <c r="C5" s="29"/>
      <c r="D5" s="30" t="s">
        <v>23</v>
      </c>
      <c r="E5" s="30"/>
      <c r="F5" s="31"/>
      <c r="G5" s="30"/>
      <c r="H5" s="32"/>
      <c r="I5" s="33"/>
      <c r="J5" s="147"/>
      <c r="K5" s="147"/>
      <c r="L5" s="136" t="s">
        <v>184</v>
      </c>
      <c r="M5" s="99"/>
      <c r="N5" s="137"/>
      <c r="O5" s="99" t="s">
        <v>120</v>
      </c>
      <c r="P5" s="137"/>
      <c r="Q5" s="99"/>
      <c r="R5" s="137"/>
      <c r="S5" s="99"/>
      <c r="T5" s="101"/>
      <c r="U5" s="99"/>
      <c r="V5" s="101"/>
      <c r="W5" s="99"/>
      <c r="X5" s="101"/>
      <c r="Y5" s="99"/>
      <c r="Z5" s="101"/>
      <c r="AA5" s="99"/>
      <c r="AB5" s="101"/>
      <c r="AC5" s="99"/>
      <c r="AD5" s="101"/>
      <c r="AE5" s="99"/>
      <c r="AF5" s="101"/>
      <c r="AG5" s="99"/>
      <c r="AH5" s="101"/>
      <c r="AI5" s="99"/>
      <c r="AJ5" s="137"/>
      <c r="AK5" s="114" t="s">
        <v>184</v>
      </c>
      <c r="AL5" s="25"/>
      <c r="AM5" s="109"/>
      <c r="AN5" s="110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2"/>
      <c r="BB5" s="109"/>
      <c r="BC5" s="109"/>
    </row>
    <row r="6" spans="1:55" s="97" customFormat="1" ht="24.75" customHeight="1">
      <c r="A6" s="115">
        <v>1</v>
      </c>
      <c r="B6" s="51"/>
      <c r="C6" s="134"/>
      <c r="D6" s="118" t="s">
        <v>145</v>
      </c>
      <c r="E6" s="118" t="s">
        <v>146</v>
      </c>
      <c r="F6" s="119"/>
      <c r="G6" s="118" t="s">
        <v>54</v>
      </c>
      <c r="H6" s="39" t="str">
        <f aca="true" t="shared" si="0" ref="H6:H37">IF(COUNTA(AK6)&gt;0,IF(COUNTA(L6:AK6)&lt;classé,"Non","Oui"),"Non")</f>
        <v>Oui</v>
      </c>
      <c r="I6" s="120">
        <f aca="true" t="shared" si="1" ref="I6:I37">SUM(L6:AK6)-SUM(AN6:BA6)+K6</f>
        <v>206</v>
      </c>
      <c r="J6" s="121"/>
      <c r="K6" s="122">
        <v>8</v>
      </c>
      <c r="L6" s="123">
        <v>40</v>
      </c>
      <c r="M6" s="16">
        <v>26</v>
      </c>
      <c r="N6" s="65">
        <v>50</v>
      </c>
      <c r="O6" s="124">
        <v>50</v>
      </c>
      <c r="P6" s="65"/>
      <c r="Q6" s="124"/>
      <c r="R6" s="65"/>
      <c r="S6" s="124"/>
      <c r="T6" s="127"/>
      <c r="U6" s="126"/>
      <c r="V6" s="127"/>
      <c r="W6" s="124"/>
      <c r="X6" s="127"/>
      <c r="Y6" s="124"/>
      <c r="Z6" s="127"/>
      <c r="AA6" s="126"/>
      <c r="AB6" s="127"/>
      <c r="AC6" s="124"/>
      <c r="AD6" s="125"/>
      <c r="AE6" s="126"/>
      <c r="AF6" s="127"/>
      <c r="AG6" s="124"/>
      <c r="AH6" s="127"/>
      <c r="AI6" s="124"/>
      <c r="AJ6" s="65">
        <v>32</v>
      </c>
      <c r="AK6" s="128">
        <v>1</v>
      </c>
      <c r="AL6" s="4">
        <f aca="true" t="shared" si="2" ref="AL6:AL37">MAX(L6:AK6)</f>
        <v>50</v>
      </c>
      <c r="AM6" s="5">
        <f aca="true" t="shared" si="3" ref="AM6:AM24">COUNTA(L6:AK6)</f>
        <v>6</v>
      </c>
      <c r="AN6" s="94">
        <f aca="true" t="shared" si="4" ref="AN6:BA21">IF($AM6&gt;Nbcourse+AN$3-1-$J6,LARGE($L6:$AK6,Nbcourse+AN$3-$J6),0)</f>
        <v>1</v>
      </c>
      <c r="AO6" s="4">
        <f t="shared" si="4"/>
        <v>0</v>
      </c>
      <c r="AP6" s="4">
        <f t="shared" si="4"/>
        <v>0</v>
      </c>
      <c r="AQ6" s="4">
        <f t="shared" si="4"/>
        <v>0</v>
      </c>
      <c r="AR6" s="4">
        <f t="shared" si="4"/>
        <v>0</v>
      </c>
      <c r="AS6" s="4">
        <f t="shared" si="4"/>
        <v>0</v>
      </c>
      <c r="AT6" s="4">
        <f t="shared" si="4"/>
        <v>0</v>
      </c>
      <c r="AU6" s="4">
        <f t="shared" si="4"/>
        <v>0</v>
      </c>
      <c r="AV6" s="4">
        <f t="shared" si="4"/>
        <v>0</v>
      </c>
      <c r="AW6" s="4">
        <f t="shared" si="4"/>
        <v>0</v>
      </c>
      <c r="AX6" s="4">
        <f t="shared" si="4"/>
        <v>0</v>
      </c>
      <c r="AY6" s="4">
        <f t="shared" si="4"/>
        <v>0</v>
      </c>
      <c r="AZ6" s="4">
        <f t="shared" si="4"/>
        <v>0</v>
      </c>
      <c r="BA6" s="95">
        <f t="shared" si="4"/>
        <v>0</v>
      </c>
      <c r="BB6" s="96"/>
      <c r="BC6" s="96" t="e">
        <f>#REF!</f>
        <v>#REF!</v>
      </c>
    </row>
    <row r="7" spans="1:55" s="97" customFormat="1" ht="22.5" customHeight="1">
      <c r="A7" s="39">
        <f aca="true" t="shared" si="5" ref="A7:A62">A6+1</f>
        <v>2</v>
      </c>
      <c r="B7" s="51"/>
      <c r="C7" s="56"/>
      <c r="D7" s="57" t="s">
        <v>147</v>
      </c>
      <c r="E7" s="57" t="s">
        <v>148</v>
      </c>
      <c r="F7" s="58"/>
      <c r="G7" s="57" t="s">
        <v>60</v>
      </c>
      <c r="H7" s="39" t="str">
        <f t="shared" si="0"/>
        <v>Oui</v>
      </c>
      <c r="I7" s="14">
        <f t="shared" si="1"/>
        <v>157</v>
      </c>
      <c r="J7" s="122"/>
      <c r="K7" s="122">
        <f aca="true" t="shared" si="6" ref="K7:K19">COUNTIF(L$5:AK$5,$D7)*4</f>
        <v>0</v>
      </c>
      <c r="L7" s="15">
        <v>32</v>
      </c>
      <c r="M7" s="16">
        <v>40</v>
      </c>
      <c r="N7" s="54">
        <v>19</v>
      </c>
      <c r="O7" s="16">
        <v>12</v>
      </c>
      <c r="P7" s="54"/>
      <c r="Q7" s="16"/>
      <c r="R7" s="54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4">
        <v>40</v>
      </c>
      <c r="AK7" s="82">
        <v>26</v>
      </c>
      <c r="AL7" s="4">
        <f t="shared" si="2"/>
        <v>40</v>
      </c>
      <c r="AM7" s="5">
        <f t="shared" si="3"/>
        <v>6</v>
      </c>
      <c r="AN7" s="94">
        <f t="shared" si="4"/>
        <v>12</v>
      </c>
      <c r="AO7" s="4">
        <f t="shared" si="4"/>
        <v>0</v>
      </c>
      <c r="AP7" s="4">
        <f t="shared" si="4"/>
        <v>0</v>
      </c>
      <c r="AQ7" s="4">
        <f t="shared" si="4"/>
        <v>0</v>
      </c>
      <c r="AR7" s="4">
        <f t="shared" si="4"/>
        <v>0</v>
      </c>
      <c r="AS7" s="4">
        <f t="shared" si="4"/>
        <v>0</v>
      </c>
      <c r="AT7" s="4">
        <f t="shared" si="4"/>
        <v>0</v>
      </c>
      <c r="AU7" s="4">
        <f t="shared" si="4"/>
        <v>0</v>
      </c>
      <c r="AV7" s="4">
        <f t="shared" si="4"/>
        <v>0</v>
      </c>
      <c r="AW7" s="4">
        <f t="shared" si="4"/>
        <v>0</v>
      </c>
      <c r="AX7" s="4">
        <f t="shared" si="4"/>
        <v>0</v>
      </c>
      <c r="AY7" s="4">
        <f t="shared" si="4"/>
        <v>0</v>
      </c>
      <c r="AZ7" s="4">
        <f t="shared" si="4"/>
        <v>0</v>
      </c>
      <c r="BA7" s="95">
        <f t="shared" si="4"/>
        <v>0</v>
      </c>
      <c r="BB7" s="96"/>
      <c r="BC7" s="96" t="e">
        <f>#REF!</f>
        <v>#REF!</v>
      </c>
    </row>
    <row r="8" spans="1:55" s="97" customFormat="1" ht="24.75" customHeight="1">
      <c r="A8" s="39">
        <f t="shared" si="5"/>
        <v>3</v>
      </c>
      <c r="B8" s="51"/>
      <c r="C8" s="56"/>
      <c r="D8" s="57" t="s">
        <v>120</v>
      </c>
      <c r="E8" s="57" t="s">
        <v>62</v>
      </c>
      <c r="F8" s="58"/>
      <c r="G8" s="57" t="s">
        <v>48</v>
      </c>
      <c r="H8" s="39" t="str">
        <f t="shared" si="0"/>
        <v>Oui</v>
      </c>
      <c r="I8" s="14">
        <f t="shared" si="1"/>
        <v>138</v>
      </c>
      <c r="J8" s="122"/>
      <c r="K8" s="122">
        <f t="shared" si="6"/>
        <v>4</v>
      </c>
      <c r="L8" s="15">
        <v>22</v>
      </c>
      <c r="M8" s="16">
        <v>32</v>
      </c>
      <c r="N8" s="54">
        <v>26</v>
      </c>
      <c r="O8" s="16">
        <v>32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22</v>
      </c>
      <c r="AK8" s="82">
        <v>22</v>
      </c>
      <c r="AL8" s="4">
        <f t="shared" si="2"/>
        <v>32</v>
      </c>
      <c r="AM8" s="5">
        <f t="shared" si="3"/>
        <v>6</v>
      </c>
      <c r="AN8" s="94">
        <f t="shared" si="4"/>
        <v>22</v>
      </c>
      <c r="AO8" s="4">
        <f t="shared" si="4"/>
        <v>0</v>
      </c>
      <c r="AP8" s="4">
        <f t="shared" si="4"/>
        <v>0</v>
      </c>
      <c r="AQ8" s="4">
        <f t="shared" si="4"/>
        <v>0</v>
      </c>
      <c r="AR8" s="4">
        <f t="shared" si="4"/>
        <v>0</v>
      </c>
      <c r="AS8" s="4">
        <f t="shared" si="4"/>
        <v>0</v>
      </c>
      <c r="AT8" s="4">
        <f t="shared" si="4"/>
        <v>0</v>
      </c>
      <c r="AU8" s="4">
        <f t="shared" si="4"/>
        <v>0</v>
      </c>
      <c r="AV8" s="4">
        <f t="shared" si="4"/>
        <v>0</v>
      </c>
      <c r="AW8" s="4">
        <f t="shared" si="4"/>
        <v>0</v>
      </c>
      <c r="AX8" s="4">
        <f t="shared" si="4"/>
        <v>0</v>
      </c>
      <c r="AY8" s="4">
        <f t="shared" si="4"/>
        <v>0</v>
      </c>
      <c r="AZ8" s="4">
        <f t="shared" si="4"/>
        <v>0</v>
      </c>
      <c r="BA8" s="95">
        <f t="shared" si="4"/>
        <v>0</v>
      </c>
      <c r="BB8" s="96"/>
      <c r="BC8" s="96" t="e">
        <f>#REF!</f>
        <v>#REF!</v>
      </c>
    </row>
    <row r="9" spans="1:55" s="97" customFormat="1" ht="24.75" customHeight="1">
      <c r="A9" s="39">
        <f>A8+1</f>
        <v>4</v>
      </c>
      <c r="B9" s="51"/>
      <c r="C9" s="56"/>
      <c r="D9" s="57" t="s">
        <v>143</v>
      </c>
      <c r="E9" s="57" t="s">
        <v>144</v>
      </c>
      <c r="F9" s="58"/>
      <c r="G9" s="57" t="s">
        <v>395</v>
      </c>
      <c r="H9" s="39" t="str">
        <f t="shared" si="0"/>
        <v>Oui</v>
      </c>
      <c r="I9" s="14">
        <f t="shared" si="1"/>
        <v>117</v>
      </c>
      <c r="J9" s="122"/>
      <c r="K9" s="122">
        <f t="shared" si="6"/>
        <v>0</v>
      </c>
      <c r="L9" s="15">
        <v>50</v>
      </c>
      <c r="M9" s="16">
        <v>50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>
        <v>1</v>
      </c>
      <c r="AK9" s="82">
        <v>16</v>
      </c>
      <c r="AL9" s="4">
        <f t="shared" si="2"/>
        <v>50</v>
      </c>
      <c r="AM9" s="5">
        <f t="shared" si="3"/>
        <v>4</v>
      </c>
      <c r="AN9" s="94">
        <f t="shared" si="4"/>
        <v>0</v>
      </c>
      <c r="AO9" s="4">
        <f t="shared" si="4"/>
        <v>0</v>
      </c>
      <c r="AP9" s="4">
        <f t="shared" si="4"/>
        <v>0</v>
      </c>
      <c r="AQ9" s="4">
        <f t="shared" si="4"/>
        <v>0</v>
      </c>
      <c r="AR9" s="4">
        <f t="shared" si="4"/>
        <v>0</v>
      </c>
      <c r="AS9" s="4">
        <f t="shared" si="4"/>
        <v>0</v>
      </c>
      <c r="AT9" s="4">
        <f t="shared" si="4"/>
        <v>0</v>
      </c>
      <c r="AU9" s="4">
        <f t="shared" si="4"/>
        <v>0</v>
      </c>
      <c r="AV9" s="4">
        <f t="shared" si="4"/>
        <v>0</v>
      </c>
      <c r="AW9" s="4">
        <f t="shared" si="4"/>
        <v>0</v>
      </c>
      <c r="AX9" s="4">
        <f t="shared" si="4"/>
        <v>0</v>
      </c>
      <c r="AY9" s="4">
        <f t="shared" si="4"/>
        <v>0</v>
      </c>
      <c r="AZ9" s="4">
        <f t="shared" si="4"/>
        <v>0</v>
      </c>
      <c r="BA9" s="95">
        <f t="shared" si="4"/>
        <v>0</v>
      </c>
      <c r="BB9" s="96"/>
      <c r="BC9" s="96" t="e">
        <f>#REF!</f>
        <v>#REF!</v>
      </c>
    </row>
    <row r="10" spans="1:55" s="97" customFormat="1" ht="24.75" customHeight="1">
      <c r="A10" s="39">
        <f>A9+1</f>
        <v>5</v>
      </c>
      <c r="B10" s="51"/>
      <c r="C10" s="56"/>
      <c r="D10" s="57" t="s">
        <v>149</v>
      </c>
      <c r="E10" s="57" t="s">
        <v>150</v>
      </c>
      <c r="F10" s="58"/>
      <c r="G10" s="57" t="s">
        <v>105</v>
      </c>
      <c r="H10" s="39" t="str">
        <f t="shared" si="0"/>
        <v>Oui</v>
      </c>
      <c r="I10" s="14">
        <f t="shared" si="1"/>
        <v>110</v>
      </c>
      <c r="J10" s="122"/>
      <c r="K10" s="122">
        <f t="shared" si="6"/>
        <v>0</v>
      </c>
      <c r="L10" s="15">
        <v>26</v>
      </c>
      <c r="M10" s="16">
        <v>22</v>
      </c>
      <c r="N10" s="54">
        <v>22</v>
      </c>
      <c r="O10" s="16">
        <v>22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>
        <v>13</v>
      </c>
      <c r="AK10" s="82">
        <v>18</v>
      </c>
      <c r="AL10" s="4">
        <f t="shared" si="2"/>
        <v>26</v>
      </c>
      <c r="AM10" s="5">
        <f t="shared" si="3"/>
        <v>6</v>
      </c>
      <c r="AN10" s="94">
        <f t="shared" si="4"/>
        <v>13</v>
      </c>
      <c r="AO10" s="4">
        <f t="shared" si="4"/>
        <v>0</v>
      </c>
      <c r="AP10" s="4">
        <f t="shared" si="4"/>
        <v>0</v>
      </c>
      <c r="AQ10" s="4">
        <f t="shared" si="4"/>
        <v>0</v>
      </c>
      <c r="AR10" s="4">
        <f t="shared" si="4"/>
        <v>0</v>
      </c>
      <c r="AS10" s="4">
        <f t="shared" si="4"/>
        <v>0</v>
      </c>
      <c r="AT10" s="4">
        <f t="shared" si="4"/>
        <v>0</v>
      </c>
      <c r="AU10" s="4">
        <f t="shared" si="4"/>
        <v>0</v>
      </c>
      <c r="AV10" s="4">
        <f t="shared" si="4"/>
        <v>0</v>
      </c>
      <c r="AW10" s="4">
        <f t="shared" si="4"/>
        <v>0</v>
      </c>
      <c r="AX10" s="4">
        <f t="shared" si="4"/>
        <v>0</v>
      </c>
      <c r="AY10" s="4">
        <f t="shared" si="4"/>
        <v>0</v>
      </c>
      <c r="AZ10" s="4">
        <f t="shared" si="4"/>
        <v>0</v>
      </c>
      <c r="BA10" s="95">
        <f t="shared" si="4"/>
        <v>0</v>
      </c>
      <c r="BB10" s="96"/>
      <c r="BC10" s="96" t="e">
        <f>#REF!</f>
        <v>#REF!</v>
      </c>
    </row>
    <row r="11" spans="1:55" s="97" customFormat="1" ht="24.75" customHeight="1">
      <c r="A11" s="39">
        <f t="shared" si="5"/>
        <v>6</v>
      </c>
      <c r="B11" s="51"/>
      <c r="C11" s="52"/>
      <c r="D11" s="57" t="s">
        <v>158</v>
      </c>
      <c r="E11" s="57" t="s">
        <v>159</v>
      </c>
      <c r="F11" s="58"/>
      <c r="G11" s="57" t="s">
        <v>116</v>
      </c>
      <c r="H11" s="39" t="str">
        <f t="shared" si="0"/>
        <v>Oui</v>
      </c>
      <c r="I11" s="14">
        <f t="shared" si="1"/>
        <v>98</v>
      </c>
      <c r="J11" s="122"/>
      <c r="K11" s="122">
        <f t="shared" si="6"/>
        <v>0</v>
      </c>
      <c r="L11" s="15">
        <v>16</v>
      </c>
      <c r="M11" s="16">
        <v>17</v>
      </c>
      <c r="N11" s="54">
        <v>13</v>
      </c>
      <c r="O11" s="16">
        <v>5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>
        <v>20</v>
      </c>
      <c r="AK11" s="82">
        <v>32</v>
      </c>
      <c r="AL11" s="4">
        <f t="shared" si="2"/>
        <v>32</v>
      </c>
      <c r="AM11" s="5">
        <f t="shared" si="3"/>
        <v>6</v>
      </c>
      <c r="AN11" s="94">
        <f t="shared" si="4"/>
        <v>5</v>
      </c>
      <c r="AO11" s="4">
        <f t="shared" si="4"/>
        <v>0</v>
      </c>
      <c r="AP11" s="4">
        <f t="shared" si="4"/>
        <v>0</v>
      </c>
      <c r="AQ11" s="4">
        <f t="shared" si="4"/>
        <v>0</v>
      </c>
      <c r="AR11" s="4">
        <f t="shared" si="4"/>
        <v>0</v>
      </c>
      <c r="AS11" s="4">
        <f t="shared" si="4"/>
        <v>0</v>
      </c>
      <c r="AT11" s="4">
        <f t="shared" si="4"/>
        <v>0</v>
      </c>
      <c r="AU11" s="4">
        <f t="shared" si="4"/>
        <v>0</v>
      </c>
      <c r="AV11" s="4">
        <f t="shared" si="4"/>
        <v>0</v>
      </c>
      <c r="AW11" s="4">
        <f t="shared" si="4"/>
        <v>0</v>
      </c>
      <c r="AX11" s="4">
        <f t="shared" si="4"/>
        <v>0</v>
      </c>
      <c r="AY11" s="4">
        <f t="shared" si="4"/>
        <v>0</v>
      </c>
      <c r="AZ11" s="4">
        <f t="shared" si="4"/>
        <v>0</v>
      </c>
      <c r="BA11" s="95">
        <f t="shared" si="4"/>
        <v>0</v>
      </c>
      <c r="BB11" s="96"/>
      <c r="BC11" s="96" t="e">
        <f>#REF!</f>
        <v>#REF!</v>
      </c>
    </row>
    <row r="12" spans="1:55" s="97" customFormat="1" ht="24.75" customHeight="1">
      <c r="A12" s="39">
        <f t="shared" si="5"/>
        <v>7</v>
      </c>
      <c r="B12" s="51"/>
      <c r="C12" s="56"/>
      <c r="D12" s="57" t="s">
        <v>162</v>
      </c>
      <c r="E12" s="57" t="s">
        <v>69</v>
      </c>
      <c r="F12" s="58"/>
      <c r="G12" s="57" t="s">
        <v>54</v>
      </c>
      <c r="H12" s="39" t="str">
        <f t="shared" si="0"/>
        <v>Oui</v>
      </c>
      <c r="I12" s="14">
        <f t="shared" si="1"/>
        <v>77</v>
      </c>
      <c r="J12" s="122"/>
      <c r="K12" s="122">
        <f t="shared" si="6"/>
        <v>0</v>
      </c>
      <c r="L12" s="15">
        <v>13</v>
      </c>
      <c r="M12" s="16">
        <v>2</v>
      </c>
      <c r="N12" s="54">
        <v>8</v>
      </c>
      <c r="O12" s="16">
        <v>20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>
        <v>19</v>
      </c>
      <c r="AK12" s="82">
        <v>17</v>
      </c>
      <c r="AL12" s="4">
        <f t="shared" si="2"/>
        <v>20</v>
      </c>
      <c r="AM12" s="5">
        <f t="shared" si="3"/>
        <v>6</v>
      </c>
      <c r="AN12" s="94">
        <f t="shared" si="4"/>
        <v>2</v>
      </c>
      <c r="AO12" s="4">
        <f t="shared" si="4"/>
        <v>0</v>
      </c>
      <c r="AP12" s="4">
        <f t="shared" si="4"/>
        <v>0</v>
      </c>
      <c r="AQ12" s="4">
        <f t="shared" si="4"/>
        <v>0</v>
      </c>
      <c r="AR12" s="4">
        <f t="shared" si="4"/>
        <v>0</v>
      </c>
      <c r="AS12" s="4">
        <f t="shared" si="4"/>
        <v>0</v>
      </c>
      <c r="AT12" s="4">
        <f t="shared" si="4"/>
        <v>0</v>
      </c>
      <c r="AU12" s="4">
        <f t="shared" si="4"/>
        <v>0</v>
      </c>
      <c r="AV12" s="4">
        <f t="shared" si="4"/>
        <v>0</v>
      </c>
      <c r="AW12" s="4">
        <f t="shared" si="4"/>
        <v>0</v>
      </c>
      <c r="AX12" s="4">
        <f t="shared" si="4"/>
        <v>0</v>
      </c>
      <c r="AY12" s="4">
        <f t="shared" si="4"/>
        <v>0</v>
      </c>
      <c r="AZ12" s="4">
        <f t="shared" si="4"/>
        <v>0</v>
      </c>
      <c r="BA12" s="95">
        <f t="shared" si="4"/>
        <v>0</v>
      </c>
      <c r="BB12" s="96"/>
      <c r="BC12" s="96" t="e">
        <f>#REF!</f>
        <v>#REF!</v>
      </c>
    </row>
    <row r="13" spans="1:55" s="97" customFormat="1" ht="24.75" customHeight="1">
      <c r="A13" s="39">
        <f t="shared" si="5"/>
        <v>8</v>
      </c>
      <c r="B13" s="51"/>
      <c r="C13" s="56"/>
      <c r="D13" s="57" t="s">
        <v>163</v>
      </c>
      <c r="E13" s="57" t="s">
        <v>90</v>
      </c>
      <c r="F13" s="58"/>
      <c r="G13" s="57" t="s">
        <v>42</v>
      </c>
      <c r="H13" s="39" t="str">
        <f t="shared" si="0"/>
        <v>Oui</v>
      </c>
      <c r="I13" s="14">
        <f t="shared" si="1"/>
        <v>66</v>
      </c>
      <c r="J13" s="122"/>
      <c r="K13" s="122">
        <f t="shared" si="6"/>
        <v>0</v>
      </c>
      <c r="L13" s="15">
        <v>12</v>
      </c>
      <c r="M13" s="16">
        <v>10</v>
      </c>
      <c r="N13" s="54">
        <v>14</v>
      </c>
      <c r="O13" s="16">
        <v>15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>
        <v>12</v>
      </c>
      <c r="AK13" s="82">
        <v>13</v>
      </c>
      <c r="AL13" s="4">
        <f t="shared" si="2"/>
        <v>15</v>
      </c>
      <c r="AM13" s="5">
        <f t="shared" si="3"/>
        <v>6</v>
      </c>
      <c r="AN13" s="94">
        <f t="shared" si="4"/>
        <v>10</v>
      </c>
      <c r="AO13" s="4">
        <f t="shared" si="4"/>
        <v>0</v>
      </c>
      <c r="AP13" s="4">
        <f t="shared" si="4"/>
        <v>0</v>
      </c>
      <c r="AQ13" s="4">
        <f t="shared" si="4"/>
        <v>0</v>
      </c>
      <c r="AR13" s="4">
        <f t="shared" si="4"/>
        <v>0</v>
      </c>
      <c r="AS13" s="4">
        <f t="shared" si="4"/>
        <v>0</v>
      </c>
      <c r="AT13" s="4">
        <f t="shared" si="4"/>
        <v>0</v>
      </c>
      <c r="AU13" s="4">
        <f t="shared" si="4"/>
        <v>0</v>
      </c>
      <c r="AV13" s="4">
        <f t="shared" si="4"/>
        <v>0</v>
      </c>
      <c r="AW13" s="4">
        <f t="shared" si="4"/>
        <v>0</v>
      </c>
      <c r="AX13" s="4">
        <f t="shared" si="4"/>
        <v>0</v>
      </c>
      <c r="AY13" s="4">
        <f t="shared" si="4"/>
        <v>0</v>
      </c>
      <c r="AZ13" s="4">
        <f t="shared" si="4"/>
        <v>0</v>
      </c>
      <c r="BA13" s="95">
        <f t="shared" si="4"/>
        <v>0</v>
      </c>
      <c r="BB13" s="96"/>
      <c r="BC13" s="96" t="e">
        <f>#REF!</f>
        <v>#REF!</v>
      </c>
    </row>
    <row r="14" spans="1:55" s="97" customFormat="1" ht="24.75" customHeight="1">
      <c r="A14" s="39">
        <f t="shared" si="5"/>
        <v>9</v>
      </c>
      <c r="B14" s="51"/>
      <c r="C14" s="56"/>
      <c r="D14" s="57" t="s">
        <v>152</v>
      </c>
      <c r="E14" s="57" t="s">
        <v>153</v>
      </c>
      <c r="F14" s="58"/>
      <c r="G14" s="57" t="s">
        <v>60</v>
      </c>
      <c r="H14" s="39" t="str">
        <f t="shared" si="0"/>
        <v>Oui</v>
      </c>
      <c r="I14" s="14">
        <f t="shared" si="1"/>
        <v>65</v>
      </c>
      <c r="J14" s="122"/>
      <c r="K14" s="122">
        <f t="shared" si="6"/>
        <v>0</v>
      </c>
      <c r="L14" s="15">
        <v>19</v>
      </c>
      <c r="M14" s="16">
        <v>18</v>
      </c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>
        <v>16</v>
      </c>
      <c r="AK14" s="82">
        <v>12</v>
      </c>
      <c r="AL14" s="4">
        <f t="shared" si="2"/>
        <v>19</v>
      </c>
      <c r="AM14" s="5">
        <f t="shared" si="3"/>
        <v>4</v>
      </c>
      <c r="AN14" s="94">
        <f t="shared" si="4"/>
        <v>0</v>
      </c>
      <c r="AO14" s="4">
        <f t="shared" si="4"/>
        <v>0</v>
      </c>
      <c r="AP14" s="4">
        <f t="shared" si="4"/>
        <v>0</v>
      </c>
      <c r="AQ14" s="4">
        <f t="shared" si="4"/>
        <v>0</v>
      </c>
      <c r="AR14" s="4">
        <f t="shared" si="4"/>
        <v>0</v>
      </c>
      <c r="AS14" s="4">
        <f t="shared" si="4"/>
        <v>0</v>
      </c>
      <c r="AT14" s="4">
        <f t="shared" si="4"/>
        <v>0</v>
      </c>
      <c r="AU14" s="4">
        <f t="shared" si="4"/>
        <v>0</v>
      </c>
      <c r="AV14" s="4">
        <f t="shared" si="4"/>
        <v>0</v>
      </c>
      <c r="AW14" s="4">
        <f t="shared" si="4"/>
        <v>0</v>
      </c>
      <c r="AX14" s="4">
        <f t="shared" si="4"/>
        <v>0</v>
      </c>
      <c r="AY14" s="4">
        <f t="shared" si="4"/>
        <v>0</v>
      </c>
      <c r="AZ14" s="4">
        <f t="shared" si="4"/>
        <v>0</v>
      </c>
      <c r="BA14" s="95">
        <f t="shared" si="4"/>
        <v>0</v>
      </c>
      <c r="BB14" s="96"/>
      <c r="BC14" s="96" t="e">
        <f>#REF!</f>
        <v>#REF!</v>
      </c>
    </row>
    <row r="15" spans="1:55" s="97" customFormat="1" ht="24.75" customHeight="1">
      <c r="A15" s="39">
        <f t="shared" si="5"/>
        <v>10</v>
      </c>
      <c r="B15" s="51"/>
      <c r="C15" s="56"/>
      <c r="D15" s="57" t="s">
        <v>183</v>
      </c>
      <c r="E15" s="57" t="s">
        <v>81</v>
      </c>
      <c r="F15" s="58"/>
      <c r="G15" s="57" t="s">
        <v>51</v>
      </c>
      <c r="H15" s="39" t="str">
        <f t="shared" si="0"/>
        <v>Oui</v>
      </c>
      <c r="I15" s="14">
        <f t="shared" si="1"/>
        <v>60</v>
      </c>
      <c r="J15" s="122"/>
      <c r="K15" s="122">
        <f t="shared" si="6"/>
        <v>0</v>
      </c>
      <c r="L15" s="15">
        <v>2</v>
      </c>
      <c r="M15" s="16">
        <v>4</v>
      </c>
      <c r="N15" s="54">
        <v>20</v>
      </c>
      <c r="O15" s="16">
        <v>19</v>
      </c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>
        <v>7</v>
      </c>
      <c r="AK15" s="82">
        <v>10</v>
      </c>
      <c r="AL15" s="4">
        <f t="shared" si="2"/>
        <v>20</v>
      </c>
      <c r="AM15" s="5">
        <f t="shared" si="3"/>
        <v>6</v>
      </c>
      <c r="AN15" s="94">
        <f t="shared" si="4"/>
        <v>2</v>
      </c>
      <c r="AO15" s="4">
        <f t="shared" si="4"/>
        <v>0</v>
      </c>
      <c r="AP15" s="4">
        <f t="shared" si="4"/>
        <v>0</v>
      </c>
      <c r="AQ15" s="4">
        <f t="shared" si="4"/>
        <v>0</v>
      </c>
      <c r="AR15" s="4">
        <f t="shared" si="4"/>
        <v>0</v>
      </c>
      <c r="AS15" s="4">
        <f t="shared" si="4"/>
        <v>0</v>
      </c>
      <c r="AT15" s="4">
        <f t="shared" si="4"/>
        <v>0</v>
      </c>
      <c r="AU15" s="4">
        <f t="shared" si="4"/>
        <v>0</v>
      </c>
      <c r="AV15" s="4">
        <f t="shared" si="4"/>
        <v>0</v>
      </c>
      <c r="AW15" s="4">
        <f t="shared" si="4"/>
        <v>0</v>
      </c>
      <c r="AX15" s="4">
        <f t="shared" si="4"/>
        <v>0</v>
      </c>
      <c r="AY15" s="4">
        <f t="shared" si="4"/>
        <v>0</v>
      </c>
      <c r="AZ15" s="4">
        <f t="shared" si="4"/>
        <v>0</v>
      </c>
      <c r="BA15" s="95">
        <f t="shared" si="4"/>
        <v>0</v>
      </c>
      <c r="BB15" s="96"/>
      <c r="BC15" s="96" t="e">
        <f>#REF!</f>
        <v>#REF!</v>
      </c>
    </row>
    <row r="16" spans="1:55" s="97" customFormat="1" ht="24.75" customHeight="1">
      <c r="A16" s="62">
        <f t="shared" si="5"/>
        <v>11</v>
      </c>
      <c r="B16" s="61"/>
      <c r="C16" s="71"/>
      <c r="D16" s="68" t="s">
        <v>172</v>
      </c>
      <c r="E16" s="68" t="s">
        <v>173</v>
      </c>
      <c r="F16" s="69"/>
      <c r="G16" s="68" t="s">
        <v>48</v>
      </c>
      <c r="H16" s="39" t="str">
        <f t="shared" si="0"/>
        <v>Oui</v>
      </c>
      <c r="I16" s="63">
        <f t="shared" si="1"/>
        <v>47</v>
      </c>
      <c r="J16" s="129"/>
      <c r="K16" s="122">
        <f t="shared" si="6"/>
        <v>0</v>
      </c>
      <c r="L16" s="70">
        <v>6</v>
      </c>
      <c r="M16" s="64">
        <v>7</v>
      </c>
      <c r="N16" s="65">
        <v>10</v>
      </c>
      <c r="O16" s="64">
        <v>14</v>
      </c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>
        <v>10</v>
      </c>
      <c r="AK16" s="83">
        <v>1</v>
      </c>
      <c r="AL16" s="4">
        <f t="shared" si="2"/>
        <v>14</v>
      </c>
      <c r="AM16" s="5">
        <f t="shared" si="3"/>
        <v>6</v>
      </c>
      <c r="AN16" s="94">
        <f t="shared" si="4"/>
        <v>1</v>
      </c>
      <c r="AO16" s="4">
        <f t="shared" si="4"/>
        <v>0</v>
      </c>
      <c r="AP16" s="4">
        <f t="shared" si="4"/>
        <v>0</v>
      </c>
      <c r="AQ16" s="4">
        <f t="shared" si="4"/>
        <v>0</v>
      </c>
      <c r="AR16" s="4">
        <f t="shared" si="4"/>
        <v>0</v>
      </c>
      <c r="AS16" s="4">
        <f t="shared" si="4"/>
        <v>0</v>
      </c>
      <c r="AT16" s="4">
        <f t="shared" si="4"/>
        <v>0</v>
      </c>
      <c r="AU16" s="4">
        <f t="shared" si="4"/>
        <v>0</v>
      </c>
      <c r="AV16" s="4">
        <f t="shared" si="4"/>
        <v>0</v>
      </c>
      <c r="AW16" s="4">
        <f t="shared" si="4"/>
        <v>0</v>
      </c>
      <c r="AX16" s="4">
        <f t="shared" si="4"/>
        <v>0</v>
      </c>
      <c r="AY16" s="4">
        <f t="shared" si="4"/>
        <v>0</v>
      </c>
      <c r="AZ16" s="4">
        <f t="shared" si="4"/>
        <v>0</v>
      </c>
      <c r="BA16" s="95">
        <f t="shared" si="4"/>
        <v>0</v>
      </c>
      <c r="BB16" s="96"/>
      <c r="BC16" s="96" t="e">
        <f>#REF!</f>
        <v>#REF!</v>
      </c>
    </row>
    <row r="17" spans="1:55" s="97" customFormat="1" ht="24.75" customHeight="1">
      <c r="A17" s="39">
        <f t="shared" si="5"/>
        <v>12</v>
      </c>
      <c r="B17" s="51"/>
      <c r="C17" s="56"/>
      <c r="D17" s="57" t="s">
        <v>165</v>
      </c>
      <c r="E17" s="57" t="s">
        <v>166</v>
      </c>
      <c r="F17" s="58"/>
      <c r="G17" s="57" t="s">
        <v>105</v>
      </c>
      <c r="H17" s="39" t="str">
        <f t="shared" si="0"/>
        <v>Oui</v>
      </c>
      <c r="I17" s="14">
        <f t="shared" si="1"/>
        <v>46</v>
      </c>
      <c r="J17" s="122"/>
      <c r="K17" s="122">
        <f t="shared" si="6"/>
        <v>0</v>
      </c>
      <c r="L17" s="15">
        <v>10</v>
      </c>
      <c r="M17" s="64">
        <v>6</v>
      </c>
      <c r="N17" s="65">
        <v>11</v>
      </c>
      <c r="O17" s="16">
        <v>16</v>
      </c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>
        <v>1</v>
      </c>
      <c r="AK17" s="82">
        <v>3</v>
      </c>
      <c r="AL17" s="4">
        <f t="shared" si="2"/>
        <v>16</v>
      </c>
      <c r="AM17" s="5">
        <f t="shared" si="3"/>
        <v>6</v>
      </c>
      <c r="AN17" s="94">
        <f t="shared" si="4"/>
        <v>1</v>
      </c>
      <c r="AO17" s="4">
        <f t="shared" si="4"/>
        <v>0</v>
      </c>
      <c r="AP17" s="4">
        <f t="shared" si="4"/>
        <v>0</v>
      </c>
      <c r="AQ17" s="4">
        <f t="shared" si="4"/>
        <v>0</v>
      </c>
      <c r="AR17" s="4">
        <f t="shared" si="4"/>
        <v>0</v>
      </c>
      <c r="AS17" s="4">
        <f t="shared" si="4"/>
        <v>0</v>
      </c>
      <c r="AT17" s="4">
        <f t="shared" si="4"/>
        <v>0</v>
      </c>
      <c r="AU17" s="4">
        <f t="shared" si="4"/>
        <v>0</v>
      </c>
      <c r="AV17" s="4">
        <f t="shared" si="4"/>
        <v>0</v>
      </c>
      <c r="AW17" s="4">
        <f t="shared" si="4"/>
        <v>0</v>
      </c>
      <c r="AX17" s="4">
        <f t="shared" si="4"/>
        <v>0</v>
      </c>
      <c r="AY17" s="4">
        <f t="shared" si="4"/>
        <v>0</v>
      </c>
      <c r="AZ17" s="4">
        <f t="shared" si="4"/>
        <v>0</v>
      </c>
      <c r="BA17" s="95">
        <f t="shared" si="4"/>
        <v>0</v>
      </c>
      <c r="BB17" s="96"/>
      <c r="BC17" s="96" t="e">
        <f>#REF!</f>
        <v>#REF!</v>
      </c>
    </row>
    <row r="18" spans="1:55" s="97" customFormat="1" ht="24.75" customHeight="1">
      <c r="A18" s="39">
        <f t="shared" si="5"/>
        <v>13</v>
      </c>
      <c r="B18" s="51"/>
      <c r="C18" s="56"/>
      <c r="D18" s="57" t="s">
        <v>160</v>
      </c>
      <c r="E18" s="57" t="s">
        <v>142</v>
      </c>
      <c r="F18" s="58"/>
      <c r="G18" s="57" t="s">
        <v>36</v>
      </c>
      <c r="H18" s="39" t="str">
        <f t="shared" si="0"/>
        <v>Oui</v>
      </c>
      <c r="I18" s="14">
        <f t="shared" si="1"/>
        <v>45</v>
      </c>
      <c r="J18" s="122"/>
      <c r="K18" s="122">
        <f t="shared" si="6"/>
        <v>0</v>
      </c>
      <c r="L18" s="15">
        <v>15</v>
      </c>
      <c r="M18" s="64">
        <v>14</v>
      </c>
      <c r="N18" s="65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>
        <v>1</v>
      </c>
      <c r="AK18" s="82">
        <v>15</v>
      </c>
      <c r="AL18" s="4">
        <f t="shared" si="2"/>
        <v>15</v>
      </c>
      <c r="AM18" s="5">
        <f t="shared" si="3"/>
        <v>4</v>
      </c>
      <c r="AN18" s="94">
        <f t="shared" si="4"/>
        <v>0</v>
      </c>
      <c r="AO18" s="4">
        <f t="shared" si="4"/>
        <v>0</v>
      </c>
      <c r="AP18" s="4">
        <f t="shared" si="4"/>
        <v>0</v>
      </c>
      <c r="AQ18" s="4">
        <f t="shared" si="4"/>
        <v>0</v>
      </c>
      <c r="AR18" s="4">
        <f t="shared" si="4"/>
        <v>0</v>
      </c>
      <c r="AS18" s="4">
        <f t="shared" si="4"/>
        <v>0</v>
      </c>
      <c r="AT18" s="4">
        <f t="shared" si="4"/>
        <v>0</v>
      </c>
      <c r="AU18" s="4">
        <f t="shared" si="4"/>
        <v>0</v>
      </c>
      <c r="AV18" s="4">
        <f t="shared" si="4"/>
        <v>0</v>
      </c>
      <c r="AW18" s="4">
        <f t="shared" si="4"/>
        <v>0</v>
      </c>
      <c r="AX18" s="4">
        <f t="shared" si="4"/>
        <v>0</v>
      </c>
      <c r="AY18" s="4">
        <f t="shared" si="4"/>
        <v>0</v>
      </c>
      <c r="AZ18" s="4">
        <f t="shared" si="4"/>
        <v>0</v>
      </c>
      <c r="BA18" s="95">
        <f t="shared" si="4"/>
        <v>0</v>
      </c>
      <c r="BB18" s="96"/>
      <c r="BC18" s="96" t="e">
        <f>#REF!</f>
        <v>#REF!</v>
      </c>
    </row>
    <row r="19" spans="1:55" s="97" customFormat="1" ht="24.75" customHeight="1">
      <c r="A19" s="39">
        <f t="shared" si="5"/>
        <v>14</v>
      </c>
      <c r="B19" s="51"/>
      <c r="C19" s="56"/>
      <c r="D19" s="57" t="s">
        <v>165</v>
      </c>
      <c r="E19" s="57" t="s">
        <v>331</v>
      </c>
      <c r="F19" s="58"/>
      <c r="G19" s="140" t="s">
        <v>60</v>
      </c>
      <c r="H19" s="39" t="str">
        <f t="shared" si="0"/>
        <v>Oui</v>
      </c>
      <c r="I19" s="14">
        <f t="shared" si="1"/>
        <v>23</v>
      </c>
      <c r="J19" s="122"/>
      <c r="K19" s="122">
        <f t="shared" si="6"/>
        <v>0</v>
      </c>
      <c r="L19" s="15"/>
      <c r="M19" s="16"/>
      <c r="N19" s="54">
        <v>7</v>
      </c>
      <c r="O19" s="16">
        <v>13</v>
      </c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>
        <v>1</v>
      </c>
      <c r="AK19" s="82">
        <v>2</v>
      </c>
      <c r="AL19" s="4">
        <f t="shared" si="2"/>
        <v>13</v>
      </c>
      <c r="AM19" s="5">
        <f t="shared" si="3"/>
        <v>4</v>
      </c>
      <c r="AN19" s="94">
        <f t="shared" si="4"/>
        <v>0</v>
      </c>
      <c r="AO19" s="4">
        <f t="shared" si="4"/>
        <v>0</v>
      </c>
      <c r="AP19" s="4">
        <f t="shared" si="4"/>
        <v>0</v>
      </c>
      <c r="AQ19" s="4">
        <f t="shared" si="4"/>
        <v>0</v>
      </c>
      <c r="AR19" s="4">
        <f t="shared" si="4"/>
        <v>0</v>
      </c>
      <c r="AS19" s="4">
        <f t="shared" si="4"/>
        <v>0</v>
      </c>
      <c r="AT19" s="4">
        <f t="shared" si="4"/>
        <v>0</v>
      </c>
      <c r="AU19" s="4">
        <f t="shared" si="4"/>
        <v>0</v>
      </c>
      <c r="AV19" s="4">
        <f t="shared" si="4"/>
        <v>0</v>
      </c>
      <c r="AW19" s="4">
        <f t="shared" si="4"/>
        <v>0</v>
      </c>
      <c r="AX19" s="4">
        <f t="shared" si="4"/>
        <v>0</v>
      </c>
      <c r="AY19" s="4">
        <f t="shared" si="4"/>
        <v>0</v>
      </c>
      <c r="AZ19" s="4">
        <f t="shared" si="4"/>
        <v>0</v>
      </c>
      <c r="BA19" s="95">
        <f t="shared" si="4"/>
        <v>0</v>
      </c>
      <c r="BB19" s="96"/>
      <c r="BC19" s="96" t="e">
        <f>#REF!</f>
        <v>#REF!</v>
      </c>
    </row>
    <row r="20" spans="1:55" s="97" customFormat="1" ht="24.75" customHeight="1">
      <c r="A20" s="39">
        <f t="shared" si="5"/>
        <v>15</v>
      </c>
      <c r="B20" s="51"/>
      <c r="C20" s="56"/>
      <c r="D20" s="57" t="s">
        <v>388</v>
      </c>
      <c r="E20" s="57" t="s">
        <v>389</v>
      </c>
      <c r="F20" s="58"/>
      <c r="G20" s="140" t="s">
        <v>51</v>
      </c>
      <c r="H20" s="39" t="str">
        <f t="shared" si="0"/>
        <v>Non</v>
      </c>
      <c r="I20" s="14">
        <f t="shared" si="1"/>
        <v>100</v>
      </c>
      <c r="J20" s="122"/>
      <c r="K20" s="122"/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>
        <v>50</v>
      </c>
      <c r="AK20" s="82">
        <v>50</v>
      </c>
      <c r="AL20" s="4">
        <f t="shared" si="2"/>
        <v>50</v>
      </c>
      <c r="AM20" s="5">
        <f t="shared" si="3"/>
        <v>2</v>
      </c>
      <c r="AN20" s="94">
        <f t="shared" si="4"/>
        <v>0</v>
      </c>
      <c r="AO20" s="4">
        <f t="shared" si="4"/>
        <v>0</v>
      </c>
      <c r="AP20" s="4">
        <f t="shared" si="4"/>
        <v>0</v>
      </c>
      <c r="AQ20" s="4">
        <f t="shared" si="4"/>
        <v>0</v>
      </c>
      <c r="AR20" s="4">
        <f t="shared" si="4"/>
        <v>0</v>
      </c>
      <c r="AS20" s="4">
        <f t="shared" si="4"/>
        <v>0</v>
      </c>
      <c r="AT20" s="4">
        <f t="shared" si="4"/>
        <v>0</v>
      </c>
      <c r="AU20" s="4">
        <f t="shared" si="4"/>
        <v>0</v>
      </c>
      <c r="AV20" s="4">
        <f t="shared" si="4"/>
        <v>0</v>
      </c>
      <c r="AW20" s="4">
        <f t="shared" si="4"/>
        <v>0</v>
      </c>
      <c r="AX20" s="4">
        <f t="shared" si="4"/>
        <v>0</v>
      </c>
      <c r="AY20" s="4">
        <f t="shared" si="4"/>
        <v>0</v>
      </c>
      <c r="AZ20" s="4">
        <f t="shared" si="4"/>
        <v>0</v>
      </c>
      <c r="BA20" s="95">
        <f t="shared" si="4"/>
        <v>0</v>
      </c>
      <c r="BB20" s="96"/>
      <c r="BC20" s="96" t="e">
        <f>#REF!</f>
        <v>#REF!</v>
      </c>
    </row>
    <row r="21" spans="1:55" s="97" customFormat="1" ht="24.75" customHeight="1">
      <c r="A21" s="39">
        <f t="shared" si="5"/>
        <v>16</v>
      </c>
      <c r="B21" s="51"/>
      <c r="C21" s="56"/>
      <c r="D21" s="57" t="s">
        <v>321</v>
      </c>
      <c r="E21" s="57" t="s">
        <v>115</v>
      </c>
      <c r="F21" s="58"/>
      <c r="G21" s="57" t="s">
        <v>42</v>
      </c>
      <c r="H21" s="39" t="str">
        <f t="shared" si="0"/>
        <v>Non</v>
      </c>
      <c r="I21" s="14">
        <f t="shared" si="1"/>
        <v>80</v>
      </c>
      <c r="J21" s="122"/>
      <c r="K21" s="122">
        <f>COUNTIF(L$5:AK$5,$D21)*4</f>
        <v>0</v>
      </c>
      <c r="L21" s="15"/>
      <c r="M21" s="16"/>
      <c r="N21" s="54">
        <v>40</v>
      </c>
      <c r="O21" s="16">
        <v>40</v>
      </c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2"/>
        <v>40</v>
      </c>
      <c r="AM21" s="5">
        <f t="shared" si="3"/>
        <v>2</v>
      </c>
      <c r="AN21" s="94">
        <f t="shared" si="4"/>
        <v>0</v>
      </c>
      <c r="AO21" s="4">
        <f t="shared" si="4"/>
        <v>0</v>
      </c>
      <c r="AP21" s="4">
        <f t="shared" si="4"/>
        <v>0</v>
      </c>
      <c r="AQ21" s="4">
        <f t="shared" si="4"/>
        <v>0</v>
      </c>
      <c r="AR21" s="4">
        <f t="shared" si="4"/>
        <v>0</v>
      </c>
      <c r="AS21" s="4">
        <f t="shared" si="4"/>
        <v>0</v>
      </c>
      <c r="AT21" s="4">
        <f t="shared" si="4"/>
        <v>0</v>
      </c>
      <c r="AU21" s="4">
        <f t="shared" si="4"/>
        <v>0</v>
      </c>
      <c r="AV21" s="4">
        <f t="shared" si="4"/>
        <v>0</v>
      </c>
      <c r="AW21" s="4">
        <f t="shared" si="4"/>
        <v>0</v>
      </c>
      <c r="AX21" s="4">
        <f t="shared" si="4"/>
        <v>0</v>
      </c>
      <c r="AY21" s="4">
        <f t="shared" si="4"/>
        <v>0</v>
      </c>
      <c r="AZ21" s="4">
        <f t="shared" si="4"/>
        <v>0</v>
      </c>
      <c r="BA21" s="95">
        <f t="shared" si="4"/>
        <v>0</v>
      </c>
      <c r="BB21" s="96"/>
      <c r="BC21" s="96"/>
    </row>
    <row r="22" spans="1:55" s="97" customFormat="1" ht="24.75" customHeight="1">
      <c r="A22" s="39">
        <f t="shared" si="5"/>
        <v>17</v>
      </c>
      <c r="B22" s="51"/>
      <c r="C22" s="56"/>
      <c r="D22" s="57" t="s">
        <v>392</v>
      </c>
      <c r="E22" s="57" t="s">
        <v>393</v>
      </c>
      <c r="F22" s="58"/>
      <c r="G22" s="140" t="s">
        <v>394</v>
      </c>
      <c r="H22" s="39" t="str">
        <f t="shared" si="0"/>
        <v>Non</v>
      </c>
      <c r="I22" s="14">
        <f t="shared" si="1"/>
        <v>58</v>
      </c>
      <c r="J22" s="122"/>
      <c r="K22" s="122"/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>
        <v>18</v>
      </c>
      <c r="AK22" s="82">
        <v>40</v>
      </c>
      <c r="AL22" s="4">
        <f t="shared" si="2"/>
        <v>40</v>
      </c>
      <c r="AM22" s="5">
        <f t="shared" si="3"/>
        <v>2</v>
      </c>
      <c r="AN22" s="94">
        <f aca="true" t="shared" si="7" ref="AN22:BA31">IF($AM22&gt;Nbcourse+AN$3-1-$J22,LARGE($L22:$AK22,Nbcourse+AN$3-$J22),0)</f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5"/>
        <v>18</v>
      </c>
      <c r="B23" s="51"/>
      <c r="C23" s="56"/>
      <c r="D23" s="57" t="s">
        <v>322</v>
      </c>
      <c r="E23" s="57" t="s">
        <v>323</v>
      </c>
      <c r="F23" s="58"/>
      <c r="G23" s="57" t="s">
        <v>42</v>
      </c>
      <c r="H23" s="39" t="str">
        <f t="shared" si="0"/>
        <v>Non</v>
      </c>
      <c r="I23" s="14">
        <f t="shared" si="1"/>
        <v>58</v>
      </c>
      <c r="J23" s="122"/>
      <c r="K23" s="122">
        <f>COUNTIF(L$5:AK$5,$D23)*4</f>
        <v>0</v>
      </c>
      <c r="L23" s="15"/>
      <c r="M23" s="16"/>
      <c r="N23" s="54">
        <v>32</v>
      </c>
      <c r="O23" s="16">
        <v>26</v>
      </c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2"/>
        <v>32</v>
      </c>
      <c r="AM23" s="5">
        <f t="shared" si="3"/>
        <v>2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5"/>
        <v>19</v>
      </c>
      <c r="B24" s="51"/>
      <c r="C24" s="56"/>
      <c r="D24" s="57" t="s">
        <v>154</v>
      </c>
      <c r="E24" s="57" t="s">
        <v>155</v>
      </c>
      <c r="F24" s="58"/>
      <c r="G24" s="57" t="s">
        <v>105</v>
      </c>
      <c r="H24" s="39" t="str">
        <f t="shared" si="0"/>
        <v>Non</v>
      </c>
      <c r="I24" s="14">
        <f t="shared" si="1"/>
        <v>51</v>
      </c>
      <c r="J24" s="122"/>
      <c r="K24" s="122">
        <f>COUNTIF(L$5:AK$5,$D24)*4</f>
        <v>0</v>
      </c>
      <c r="L24" s="15">
        <v>18</v>
      </c>
      <c r="M24" s="16">
        <v>20</v>
      </c>
      <c r="N24" s="54">
        <v>6</v>
      </c>
      <c r="O24" s="16">
        <v>7</v>
      </c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2"/>
        <v>20</v>
      </c>
      <c r="AM24" s="5">
        <f t="shared" si="3"/>
        <v>4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5"/>
        <v>20</v>
      </c>
      <c r="B25" s="51"/>
      <c r="C25" s="56"/>
      <c r="D25" s="57" t="s">
        <v>391</v>
      </c>
      <c r="E25" s="57" t="s">
        <v>115</v>
      </c>
      <c r="F25" s="58"/>
      <c r="G25" s="140" t="s">
        <v>104</v>
      </c>
      <c r="H25" s="39" t="str">
        <f t="shared" si="0"/>
        <v>Non</v>
      </c>
      <c r="I25" s="14">
        <f t="shared" si="1"/>
        <v>45</v>
      </c>
      <c r="J25" s="122"/>
      <c r="K25" s="122"/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>
        <v>26</v>
      </c>
      <c r="AK25" s="82">
        <v>19</v>
      </c>
      <c r="AL25" s="4">
        <f t="shared" si="2"/>
        <v>26</v>
      </c>
      <c r="AM25" s="5">
        <f aca="true" t="shared" si="8" ref="AM25:AM34">COUNTA(L25:AK25)</f>
        <v>2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5"/>
        <v>21</v>
      </c>
      <c r="B26" s="51"/>
      <c r="C26" s="56"/>
      <c r="D26" s="57" t="s">
        <v>161</v>
      </c>
      <c r="E26" s="57" t="s">
        <v>115</v>
      </c>
      <c r="F26" s="58"/>
      <c r="G26" s="57" t="s">
        <v>54</v>
      </c>
      <c r="H26" s="39" t="str">
        <f t="shared" si="0"/>
        <v>Non</v>
      </c>
      <c r="I26" s="14">
        <f t="shared" si="1"/>
        <v>41</v>
      </c>
      <c r="J26" s="122"/>
      <c r="K26" s="122">
        <f>COUNTIF(L$5:AK$5,$D26)*4</f>
        <v>0</v>
      </c>
      <c r="L26" s="15">
        <v>14</v>
      </c>
      <c r="M26" s="16">
        <v>12</v>
      </c>
      <c r="N26" s="54">
        <v>9</v>
      </c>
      <c r="O26" s="16">
        <v>6</v>
      </c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2"/>
        <v>14</v>
      </c>
      <c r="AM26" s="5">
        <f t="shared" si="8"/>
        <v>4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75" customHeight="1">
      <c r="A27" s="39">
        <f t="shared" si="5"/>
        <v>22</v>
      </c>
      <c r="B27" s="51"/>
      <c r="C27" s="56"/>
      <c r="D27" s="57" t="s">
        <v>169</v>
      </c>
      <c r="E27" s="57" t="s">
        <v>170</v>
      </c>
      <c r="F27" s="58"/>
      <c r="G27" s="57" t="s">
        <v>36</v>
      </c>
      <c r="H27" s="39" t="str">
        <f t="shared" si="0"/>
        <v>Non</v>
      </c>
      <c r="I27" s="14">
        <f t="shared" si="1"/>
        <v>40</v>
      </c>
      <c r="J27" s="122"/>
      <c r="K27" s="122">
        <f>COUNTIF(L$5:AK$5,$D27)*4</f>
        <v>0</v>
      </c>
      <c r="L27" s="15">
        <v>8</v>
      </c>
      <c r="M27" s="16">
        <v>9</v>
      </c>
      <c r="N27" s="54">
        <v>12</v>
      </c>
      <c r="O27" s="16">
        <v>11</v>
      </c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2"/>
        <v>12</v>
      </c>
      <c r="AM27" s="5">
        <f t="shared" si="8"/>
        <v>4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75" customHeight="1">
      <c r="A28" s="39">
        <f t="shared" si="5"/>
        <v>23</v>
      </c>
      <c r="B28" s="51"/>
      <c r="C28" s="56"/>
      <c r="D28" s="57" t="s">
        <v>156</v>
      </c>
      <c r="E28" s="57" t="s">
        <v>157</v>
      </c>
      <c r="F28" s="58"/>
      <c r="G28" s="57" t="s">
        <v>36</v>
      </c>
      <c r="H28" s="39" t="str">
        <f t="shared" si="0"/>
        <v>Non</v>
      </c>
      <c r="I28" s="14">
        <f t="shared" si="1"/>
        <v>36</v>
      </c>
      <c r="J28" s="122"/>
      <c r="K28" s="122">
        <f>COUNTIF(L$5:AK$5,$D28)*4</f>
        <v>0</v>
      </c>
      <c r="L28" s="15">
        <v>17</v>
      </c>
      <c r="M28" s="16">
        <v>19</v>
      </c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2"/>
        <v>19</v>
      </c>
      <c r="AM28" s="5">
        <f t="shared" si="8"/>
        <v>2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75" customHeight="1">
      <c r="A29" s="39">
        <f t="shared" si="5"/>
        <v>24</v>
      </c>
      <c r="B29" s="51"/>
      <c r="C29" s="56"/>
      <c r="D29" s="57" t="s">
        <v>399</v>
      </c>
      <c r="E29" s="57" t="s">
        <v>389</v>
      </c>
      <c r="F29" s="58"/>
      <c r="G29" s="140" t="s">
        <v>380</v>
      </c>
      <c r="H29" s="39" t="str">
        <f t="shared" si="0"/>
        <v>Non</v>
      </c>
      <c r="I29" s="14">
        <f t="shared" si="1"/>
        <v>35</v>
      </c>
      <c r="J29" s="122"/>
      <c r="K29" s="122"/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>
        <v>15</v>
      </c>
      <c r="AK29" s="82">
        <v>20</v>
      </c>
      <c r="AL29" s="4">
        <f t="shared" si="2"/>
        <v>20</v>
      </c>
      <c r="AM29" s="5">
        <f t="shared" si="8"/>
        <v>2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75" customHeight="1">
      <c r="A30" s="39">
        <f t="shared" si="5"/>
        <v>25</v>
      </c>
      <c r="B30" s="51"/>
      <c r="C30" s="52"/>
      <c r="D30" s="8" t="s">
        <v>324</v>
      </c>
      <c r="E30" s="8" t="s">
        <v>325</v>
      </c>
      <c r="F30" s="53"/>
      <c r="G30" s="8" t="s">
        <v>326</v>
      </c>
      <c r="H30" s="39" t="str">
        <f t="shared" si="0"/>
        <v>Non</v>
      </c>
      <c r="I30" s="14">
        <f t="shared" si="1"/>
        <v>35</v>
      </c>
      <c r="J30" s="122"/>
      <c r="K30" s="122">
        <f aca="true" t="shared" si="9" ref="K30:K35">COUNTIF(L$5:AK$5,$D30)*4</f>
        <v>0</v>
      </c>
      <c r="L30" s="15"/>
      <c r="M30" s="16"/>
      <c r="N30" s="54">
        <v>18</v>
      </c>
      <c r="O30" s="16">
        <v>17</v>
      </c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2"/>
        <v>18</v>
      </c>
      <c r="AM30" s="5">
        <f t="shared" si="8"/>
        <v>2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75" customHeight="1">
      <c r="A31" s="39">
        <f t="shared" si="5"/>
        <v>26</v>
      </c>
      <c r="B31" s="51"/>
      <c r="C31" s="56"/>
      <c r="D31" s="57" t="s">
        <v>176</v>
      </c>
      <c r="E31" s="57" t="s">
        <v>177</v>
      </c>
      <c r="F31" s="58"/>
      <c r="G31" s="57" t="s">
        <v>105</v>
      </c>
      <c r="H31" s="39" t="str">
        <f t="shared" si="0"/>
        <v>Non</v>
      </c>
      <c r="I31" s="14">
        <f t="shared" si="1"/>
        <v>35</v>
      </c>
      <c r="J31" s="122"/>
      <c r="K31" s="122">
        <f t="shared" si="9"/>
        <v>0</v>
      </c>
      <c r="L31" s="15">
        <v>4</v>
      </c>
      <c r="M31" s="16">
        <v>5</v>
      </c>
      <c r="N31" s="54">
        <v>17</v>
      </c>
      <c r="O31" s="16">
        <v>9</v>
      </c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2"/>
        <v>17</v>
      </c>
      <c r="AM31" s="5">
        <f t="shared" si="8"/>
        <v>4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75" customHeight="1">
      <c r="A32" s="39">
        <f t="shared" si="5"/>
        <v>27</v>
      </c>
      <c r="B32" s="51"/>
      <c r="C32" s="56"/>
      <c r="D32" s="57" t="s">
        <v>327</v>
      </c>
      <c r="E32" s="57" t="s">
        <v>225</v>
      </c>
      <c r="F32" s="58"/>
      <c r="G32" s="140" t="s">
        <v>328</v>
      </c>
      <c r="H32" s="39" t="str">
        <f t="shared" si="0"/>
        <v>Non</v>
      </c>
      <c r="I32" s="14">
        <f t="shared" si="1"/>
        <v>34</v>
      </c>
      <c r="J32" s="122"/>
      <c r="K32" s="122">
        <f t="shared" si="9"/>
        <v>0</v>
      </c>
      <c r="L32" s="15"/>
      <c r="M32" s="16"/>
      <c r="N32" s="54">
        <v>16</v>
      </c>
      <c r="O32" s="16">
        <v>18</v>
      </c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2"/>
        <v>18</v>
      </c>
      <c r="AM32" s="5">
        <f t="shared" si="8"/>
        <v>2</v>
      </c>
      <c r="AN32" s="94">
        <f aca="true" t="shared" si="10" ref="AN32:BA38">IF($AM32&gt;Nbcourse+AN$3-1-$J32,LARGE($L32:$AK32,Nbcourse+AN$3-$J32),0)</f>
        <v>0</v>
      </c>
      <c r="AO32" s="4">
        <f t="shared" si="10"/>
        <v>0</v>
      </c>
      <c r="AP32" s="4">
        <f t="shared" si="10"/>
        <v>0</v>
      </c>
      <c r="AQ32" s="4">
        <f t="shared" si="10"/>
        <v>0</v>
      </c>
      <c r="AR32" s="4">
        <f t="shared" si="10"/>
        <v>0</v>
      </c>
      <c r="AS32" s="4">
        <f t="shared" si="10"/>
        <v>0</v>
      </c>
      <c r="AT32" s="4">
        <f t="shared" si="10"/>
        <v>0</v>
      </c>
      <c r="AU32" s="4">
        <f t="shared" si="10"/>
        <v>0</v>
      </c>
      <c r="AV32" s="4">
        <f t="shared" si="10"/>
        <v>0</v>
      </c>
      <c r="AW32" s="4">
        <f t="shared" si="10"/>
        <v>0</v>
      </c>
      <c r="AX32" s="4">
        <f t="shared" si="10"/>
        <v>0</v>
      </c>
      <c r="AY32" s="4">
        <f t="shared" si="10"/>
        <v>0</v>
      </c>
      <c r="AZ32" s="4">
        <f t="shared" si="10"/>
        <v>0</v>
      </c>
      <c r="BA32" s="95">
        <f t="shared" si="10"/>
        <v>0</v>
      </c>
      <c r="BB32" s="96"/>
      <c r="BC32" s="96"/>
    </row>
    <row r="33" spans="1:55" s="97" customFormat="1" ht="24.75" customHeight="1">
      <c r="A33" s="39">
        <f t="shared" si="5"/>
        <v>28</v>
      </c>
      <c r="B33" s="51"/>
      <c r="C33" s="56"/>
      <c r="D33" s="57" t="s">
        <v>151</v>
      </c>
      <c r="E33" s="57" t="s">
        <v>101</v>
      </c>
      <c r="F33" s="58"/>
      <c r="G33" s="140" t="s">
        <v>60</v>
      </c>
      <c r="H33" s="39" t="str">
        <f t="shared" si="0"/>
        <v>Non</v>
      </c>
      <c r="I33" s="14">
        <f t="shared" si="1"/>
        <v>33</v>
      </c>
      <c r="J33" s="122"/>
      <c r="K33" s="122">
        <f t="shared" si="9"/>
        <v>0</v>
      </c>
      <c r="L33" s="15">
        <v>20</v>
      </c>
      <c r="M33" s="16">
        <v>13</v>
      </c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2"/>
        <v>20</v>
      </c>
      <c r="AM33" s="5">
        <f t="shared" si="8"/>
        <v>2</v>
      </c>
      <c r="AN33" s="94">
        <f t="shared" si="10"/>
        <v>0</v>
      </c>
      <c r="AO33" s="4">
        <f t="shared" si="10"/>
        <v>0</v>
      </c>
      <c r="AP33" s="4">
        <f t="shared" si="10"/>
        <v>0</v>
      </c>
      <c r="AQ33" s="4">
        <f t="shared" si="10"/>
        <v>0</v>
      </c>
      <c r="AR33" s="4">
        <f t="shared" si="10"/>
        <v>0</v>
      </c>
      <c r="AS33" s="4">
        <f t="shared" si="10"/>
        <v>0</v>
      </c>
      <c r="AT33" s="4">
        <f t="shared" si="10"/>
        <v>0</v>
      </c>
      <c r="AU33" s="4">
        <f t="shared" si="10"/>
        <v>0</v>
      </c>
      <c r="AV33" s="4">
        <f t="shared" si="10"/>
        <v>0</v>
      </c>
      <c r="AW33" s="4">
        <f t="shared" si="10"/>
        <v>0</v>
      </c>
      <c r="AX33" s="4">
        <f t="shared" si="10"/>
        <v>0</v>
      </c>
      <c r="AY33" s="4">
        <f t="shared" si="10"/>
        <v>0</v>
      </c>
      <c r="AZ33" s="4">
        <f t="shared" si="10"/>
        <v>0</v>
      </c>
      <c r="BA33" s="95">
        <f t="shared" si="10"/>
        <v>0</v>
      </c>
      <c r="BB33" s="96"/>
      <c r="BC33" s="96"/>
    </row>
    <row r="34" spans="1:55" s="97" customFormat="1" ht="24.75" customHeight="1">
      <c r="A34" s="39">
        <f t="shared" si="5"/>
        <v>29</v>
      </c>
      <c r="B34" s="51"/>
      <c r="C34" s="56"/>
      <c r="D34" s="57" t="s">
        <v>167</v>
      </c>
      <c r="E34" s="57" t="s">
        <v>168</v>
      </c>
      <c r="F34" s="58"/>
      <c r="G34" s="57" t="s">
        <v>36</v>
      </c>
      <c r="H34" s="39" t="str">
        <f t="shared" si="0"/>
        <v>Non</v>
      </c>
      <c r="I34" s="14">
        <f t="shared" si="1"/>
        <v>25</v>
      </c>
      <c r="J34" s="122"/>
      <c r="K34" s="122">
        <f t="shared" si="9"/>
        <v>0</v>
      </c>
      <c r="L34" s="15">
        <v>9</v>
      </c>
      <c r="M34" s="16">
        <v>16</v>
      </c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2"/>
        <v>16</v>
      </c>
      <c r="AM34" s="5">
        <f t="shared" si="8"/>
        <v>2</v>
      </c>
      <c r="AN34" s="94">
        <f t="shared" si="10"/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75" customHeight="1">
      <c r="A35" s="39">
        <f t="shared" si="5"/>
        <v>30</v>
      </c>
      <c r="B35" s="51"/>
      <c r="C35" s="56"/>
      <c r="D35" s="57" t="s">
        <v>329</v>
      </c>
      <c r="E35" s="57" t="s">
        <v>330</v>
      </c>
      <c r="F35" s="58"/>
      <c r="G35" s="140" t="s">
        <v>51</v>
      </c>
      <c r="H35" s="39" t="str">
        <f t="shared" si="0"/>
        <v>Non</v>
      </c>
      <c r="I35" s="14">
        <f t="shared" si="1"/>
        <v>25</v>
      </c>
      <c r="J35" s="122"/>
      <c r="K35" s="122">
        <f t="shared" si="9"/>
        <v>0</v>
      </c>
      <c r="L35" s="15"/>
      <c r="M35" s="16"/>
      <c r="N35" s="54">
        <v>15</v>
      </c>
      <c r="O35" s="16">
        <v>10</v>
      </c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2"/>
        <v>15</v>
      </c>
      <c r="AM35" s="5">
        <f aca="true" t="shared" si="11" ref="AM35:AM61">COUNTA(L35:AK35)</f>
        <v>2</v>
      </c>
      <c r="AN35" s="94">
        <f t="shared" si="10"/>
        <v>0</v>
      </c>
      <c r="AO35" s="4">
        <f t="shared" si="10"/>
        <v>0</v>
      </c>
      <c r="AP35" s="4">
        <f t="shared" si="10"/>
        <v>0</v>
      </c>
      <c r="AQ35" s="4">
        <f t="shared" si="10"/>
        <v>0</v>
      </c>
      <c r="AR35" s="4">
        <f t="shared" si="10"/>
        <v>0</v>
      </c>
      <c r="AS35" s="4">
        <f t="shared" si="10"/>
        <v>0</v>
      </c>
      <c r="AT35" s="4">
        <f t="shared" si="10"/>
        <v>0</v>
      </c>
      <c r="AU35" s="4">
        <f t="shared" si="10"/>
        <v>0</v>
      </c>
      <c r="AV35" s="4">
        <f t="shared" si="10"/>
        <v>0</v>
      </c>
      <c r="AW35" s="4">
        <f t="shared" si="10"/>
        <v>0</v>
      </c>
      <c r="AX35" s="4">
        <f t="shared" si="10"/>
        <v>0</v>
      </c>
      <c r="AY35" s="4">
        <f t="shared" si="10"/>
        <v>0</v>
      </c>
      <c r="AZ35" s="4">
        <f t="shared" si="10"/>
        <v>0</v>
      </c>
      <c r="BA35" s="95">
        <f t="shared" si="10"/>
        <v>0</v>
      </c>
      <c r="BB35" s="96"/>
      <c r="BC35" s="96"/>
    </row>
    <row r="36" spans="1:55" s="97" customFormat="1" ht="24.75" customHeight="1">
      <c r="A36" s="39">
        <f t="shared" si="5"/>
        <v>31</v>
      </c>
      <c r="B36" s="51"/>
      <c r="C36" s="56"/>
      <c r="D36" s="57" t="s">
        <v>400</v>
      </c>
      <c r="E36" s="57" t="s">
        <v>144</v>
      </c>
      <c r="F36" s="58"/>
      <c r="G36" s="140" t="s">
        <v>48</v>
      </c>
      <c r="H36" s="39" t="str">
        <f t="shared" si="0"/>
        <v>Non</v>
      </c>
      <c r="I36" s="14">
        <f t="shared" si="1"/>
        <v>23</v>
      </c>
      <c r="J36" s="122"/>
      <c r="K36" s="122"/>
      <c r="L36" s="15"/>
      <c r="M36" s="16"/>
      <c r="N36" s="54"/>
      <c r="O36" s="16"/>
      <c r="P36" s="54"/>
      <c r="Q36" s="55"/>
      <c r="R36" s="59"/>
      <c r="S36" s="16"/>
      <c r="T36" s="59"/>
      <c r="U36" s="55"/>
      <c r="V36" s="59"/>
      <c r="W36" s="16"/>
      <c r="X36" s="59"/>
      <c r="Y36" s="16"/>
      <c r="Z36" s="59"/>
      <c r="AA36" s="55"/>
      <c r="AB36" s="59"/>
      <c r="AC36" s="16"/>
      <c r="AD36" s="54"/>
      <c r="AE36" s="55"/>
      <c r="AF36" s="59"/>
      <c r="AG36" s="16"/>
      <c r="AH36" s="59"/>
      <c r="AI36" s="16"/>
      <c r="AJ36" s="55">
        <v>14</v>
      </c>
      <c r="AK36" s="82">
        <v>9</v>
      </c>
      <c r="AL36" s="4">
        <f t="shared" si="2"/>
        <v>14</v>
      </c>
      <c r="AM36" s="5">
        <f t="shared" si="11"/>
        <v>2</v>
      </c>
      <c r="AN36" s="94">
        <f t="shared" si="10"/>
        <v>0</v>
      </c>
      <c r="AO36" s="4">
        <f t="shared" si="10"/>
        <v>0</v>
      </c>
      <c r="AP36" s="4">
        <f t="shared" si="10"/>
        <v>0</v>
      </c>
      <c r="AQ36" s="4">
        <f t="shared" si="10"/>
        <v>0</v>
      </c>
      <c r="AR36" s="4">
        <f t="shared" si="10"/>
        <v>0</v>
      </c>
      <c r="AS36" s="4">
        <f t="shared" si="10"/>
        <v>0</v>
      </c>
      <c r="AT36" s="4">
        <f t="shared" si="10"/>
        <v>0</v>
      </c>
      <c r="AU36" s="4">
        <f t="shared" si="10"/>
        <v>0</v>
      </c>
      <c r="AV36" s="4">
        <f t="shared" si="10"/>
        <v>0</v>
      </c>
      <c r="AW36" s="4">
        <f t="shared" si="10"/>
        <v>0</v>
      </c>
      <c r="AX36" s="4">
        <f t="shared" si="10"/>
        <v>0</v>
      </c>
      <c r="AY36" s="4">
        <f t="shared" si="10"/>
        <v>0</v>
      </c>
      <c r="AZ36" s="4">
        <f t="shared" si="10"/>
        <v>0</v>
      </c>
      <c r="BA36" s="95">
        <f t="shared" si="10"/>
        <v>0</v>
      </c>
      <c r="BB36" s="96"/>
      <c r="BC36" s="96"/>
    </row>
    <row r="37" spans="1:55" s="97" customFormat="1" ht="24.75" customHeight="1">
      <c r="A37" s="39">
        <f t="shared" si="5"/>
        <v>32</v>
      </c>
      <c r="B37" s="51"/>
      <c r="C37" s="56"/>
      <c r="D37" s="57" t="s">
        <v>390</v>
      </c>
      <c r="E37" s="57" t="s">
        <v>90</v>
      </c>
      <c r="F37" s="58"/>
      <c r="G37" s="140">
        <v>21</v>
      </c>
      <c r="H37" s="39" t="str">
        <f t="shared" si="0"/>
        <v>Non</v>
      </c>
      <c r="I37" s="14">
        <f t="shared" si="1"/>
        <v>22</v>
      </c>
      <c r="J37" s="122"/>
      <c r="K37" s="122"/>
      <c r="L37" s="15"/>
      <c r="M37" s="16"/>
      <c r="N37" s="54"/>
      <c r="O37" s="16"/>
      <c r="P37" s="54"/>
      <c r="Q37" s="55"/>
      <c r="R37" s="59"/>
      <c r="S37" s="16"/>
      <c r="T37" s="59"/>
      <c r="U37" s="55"/>
      <c r="V37" s="59"/>
      <c r="W37" s="16"/>
      <c r="X37" s="59"/>
      <c r="Y37" s="16"/>
      <c r="Z37" s="59"/>
      <c r="AA37" s="55"/>
      <c r="AB37" s="59"/>
      <c r="AC37" s="16"/>
      <c r="AD37" s="54"/>
      <c r="AE37" s="55"/>
      <c r="AF37" s="59"/>
      <c r="AG37" s="16"/>
      <c r="AH37" s="59"/>
      <c r="AI37" s="16"/>
      <c r="AJ37" s="55">
        <v>8</v>
      </c>
      <c r="AK37" s="82">
        <v>14</v>
      </c>
      <c r="AL37" s="4">
        <f t="shared" si="2"/>
        <v>14</v>
      </c>
      <c r="AM37" s="5">
        <f t="shared" si="11"/>
        <v>2</v>
      </c>
      <c r="AN37" s="94">
        <f t="shared" si="10"/>
        <v>0</v>
      </c>
      <c r="AO37" s="4">
        <f t="shared" si="10"/>
        <v>0</v>
      </c>
      <c r="AP37" s="4">
        <f t="shared" si="10"/>
        <v>0</v>
      </c>
      <c r="AQ37" s="4">
        <f t="shared" si="10"/>
        <v>0</v>
      </c>
      <c r="AR37" s="4">
        <f t="shared" si="10"/>
        <v>0</v>
      </c>
      <c r="AS37" s="4">
        <f t="shared" si="10"/>
        <v>0</v>
      </c>
      <c r="AT37" s="4">
        <f t="shared" si="10"/>
        <v>0</v>
      </c>
      <c r="AU37" s="4">
        <f t="shared" si="10"/>
        <v>0</v>
      </c>
      <c r="AV37" s="4">
        <f t="shared" si="10"/>
        <v>0</v>
      </c>
      <c r="AW37" s="4">
        <f t="shared" si="10"/>
        <v>0</v>
      </c>
      <c r="AX37" s="4">
        <f t="shared" si="10"/>
        <v>0</v>
      </c>
      <c r="AY37" s="4">
        <f t="shared" si="10"/>
        <v>0</v>
      </c>
      <c r="AZ37" s="4">
        <f t="shared" si="10"/>
        <v>0</v>
      </c>
      <c r="BA37" s="95">
        <f t="shared" si="10"/>
        <v>0</v>
      </c>
      <c r="BB37" s="96"/>
      <c r="BC37" s="96"/>
    </row>
    <row r="38" spans="1:55" s="97" customFormat="1" ht="24.75" customHeight="1">
      <c r="A38" s="39">
        <f t="shared" si="5"/>
        <v>33</v>
      </c>
      <c r="B38" s="51"/>
      <c r="C38" s="56"/>
      <c r="D38" s="57" t="s">
        <v>396</v>
      </c>
      <c r="E38" s="57" t="s">
        <v>397</v>
      </c>
      <c r="F38" s="58"/>
      <c r="G38" s="140" t="s">
        <v>398</v>
      </c>
      <c r="H38" s="39" t="str">
        <f aca="true" t="shared" si="12" ref="H38:H62">IF(COUNTA(AK38)&gt;0,IF(COUNTA(L38:AK38)&lt;classé,"Non","Oui"),"Non")</f>
        <v>Non</v>
      </c>
      <c r="I38" s="14">
        <f aca="true" t="shared" si="13" ref="I38:I62">SUM(L38:AK38)-SUM(AN38:BA38)+K38</f>
        <v>18</v>
      </c>
      <c r="J38" s="122"/>
      <c r="K38" s="122"/>
      <c r="L38" s="15"/>
      <c r="M38" s="16"/>
      <c r="N38" s="54"/>
      <c r="O38" s="16"/>
      <c r="P38" s="54"/>
      <c r="Q38" s="55"/>
      <c r="R38" s="59"/>
      <c r="S38" s="16"/>
      <c r="T38" s="59"/>
      <c r="U38" s="55"/>
      <c r="V38" s="59"/>
      <c r="W38" s="16"/>
      <c r="X38" s="59"/>
      <c r="Y38" s="16"/>
      <c r="Z38" s="59"/>
      <c r="AA38" s="55"/>
      <c r="AB38" s="59"/>
      <c r="AC38" s="16"/>
      <c r="AD38" s="54"/>
      <c r="AE38" s="55"/>
      <c r="AF38" s="59"/>
      <c r="AG38" s="16"/>
      <c r="AH38" s="59"/>
      <c r="AI38" s="16"/>
      <c r="AJ38" s="55">
        <v>17</v>
      </c>
      <c r="AK38" s="82">
        <v>1</v>
      </c>
      <c r="AL38" s="4">
        <f aca="true" t="shared" si="14" ref="AL38:AL62">MAX(L38:AK38)</f>
        <v>17</v>
      </c>
      <c r="AM38" s="5">
        <f t="shared" si="11"/>
        <v>2</v>
      </c>
      <c r="AN38" s="94">
        <f t="shared" si="10"/>
        <v>0</v>
      </c>
      <c r="AO38" s="4">
        <f t="shared" si="10"/>
        <v>0</v>
      </c>
      <c r="AP38" s="4">
        <f t="shared" si="10"/>
        <v>0</v>
      </c>
      <c r="AQ38" s="4">
        <f t="shared" si="10"/>
        <v>0</v>
      </c>
      <c r="AR38" s="4">
        <f t="shared" si="10"/>
        <v>0</v>
      </c>
      <c r="AS38" s="4">
        <f t="shared" si="10"/>
        <v>0</v>
      </c>
      <c r="AT38" s="4">
        <f t="shared" si="10"/>
        <v>0</v>
      </c>
      <c r="AU38" s="4">
        <f t="shared" si="10"/>
        <v>0</v>
      </c>
      <c r="AV38" s="4">
        <f t="shared" si="10"/>
        <v>0</v>
      </c>
      <c r="AW38" s="4">
        <f t="shared" si="10"/>
        <v>0</v>
      </c>
      <c r="AX38" s="4">
        <f t="shared" si="10"/>
        <v>0</v>
      </c>
      <c r="AY38" s="4">
        <f t="shared" si="10"/>
        <v>0</v>
      </c>
      <c r="AZ38" s="4">
        <f t="shared" si="10"/>
        <v>0</v>
      </c>
      <c r="BA38" s="95">
        <f t="shared" si="10"/>
        <v>0</v>
      </c>
      <c r="BB38" s="96"/>
      <c r="BC38" s="96"/>
    </row>
    <row r="39" spans="1:55" s="97" customFormat="1" ht="24.75" customHeight="1">
      <c r="A39" s="39">
        <f t="shared" si="5"/>
        <v>34</v>
      </c>
      <c r="B39" s="51"/>
      <c r="C39" s="56"/>
      <c r="D39" s="57" t="s">
        <v>178</v>
      </c>
      <c r="E39" s="57" t="s">
        <v>180</v>
      </c>
      <c r="F39" s="58"/>
      <c r="G39" s="57" t="s">
        <v>179</v>
      </c>
      <c r="H39" s="39" t="str">
        <f t="shared" si="12"/>
        <v>Non</v>
      </c>
      <c r="I39" s="14">
        <f t="shared" si="13"/>
        <v>18</v>
      </c>
      <c r="J39" s="122"/>
      <c r="K39" s="122">
        <f>COUNTIF(L$5:AK$5,$D39)*4</f>
        <v>0</v>
      </c>
      <c r="L39" s="15">
        <v>3</v>
      </c>
      <c r="M39" s="16">
        <v>15</v>
      </c>
      <c r="N39" s="54"/>
      <c r="O39" s="16"/>
      <c r="P39" s="54"/>
      <c r="Q39" s="55"/>
      <c r="R39" s="59"/>
      <c r="S39" s="16"/>
      <c r="T39" s="59"/>
      <c r="U39" s="55"/>
      <c r="V39" s="59"/>
      <c r="W39" s="16"/>
      <c r="X39" s="59"/>
      <c r="Y39" s="16"/>
      <c r="Z39" s="59"/>
      <c r="AA39" s="55"/>
      <c r="AB39" s="59"/>
      <c r="AC39" s="16"/>
      <c r="AD39" s="54"/>
      <c r="AE39" s="55"/>
      <c r="AF39" s="59"/>
      <c r="AG39" s="16"/>
      <c r="AH39" s="59"/>
      <c r="AI39" s="16"/>
      <c r="AJ39" s="55"/>
      <c r="AK39" s="82"/>
      <c r="AL39" s="4">
        <f t="shared" si="14"/>
        <v>15</v>
      </c>
      <c r="AM39" s="5">
        <f t="shared" si="11"/>
        <v>2</v>
      </c>
      <c r="AN39" s="94">
        <f>IF($AM39&gt;Nbcourse+AN$3-1-$J39,LARGE($L39:$AK39,Nbcourse+AN$3-$J39),0)</f>
        <v>0</v>
      </c>
      <c r="AO39" s="4">
        <f>IF($AM39&gt;Nbcourse+AO$3-1-$J39,LARGE($L39:$AK39,Nbcourse+AO$3-$J39),0)</f>
        <v>0</v>
      </c>
      <c r="AP39" s="4">
        <f>IF($AM39&gt;Nbcourse+AP$3-1-$J39,LARGE($L39:$AK39,Nbcourse+AP$3-$J39),0)</f>
        <v>0</v>
      </c>
      <c r="AQ39" s="4">
        <f aca="true" t="shared" si="15" ref="AQ39:BA39">IF($AM39&gt;Nbcourse+AQ$3-1-$J39,LARGE($L39:$AK39,Nbcourse+AQ$3-$J39),0)</f>
        <v>0</v>
      </c>
      <c r="AR39" s="4">
        <f t="shared" si="15"/>
        <v>0</v>
      </c>
      <c r="AS39" s="4">
        <f t="shared" si="15"/>
        <v>0</v>
      </c>
      <c r="AT39" s="4">
        <f t="shared" si="15"/>
        <v>0</v>
      </c>
      <c r="AU39" s="4">
        <f t="shared" si="15"/>
        <v>0</v>
      </c>
      <c r="AV39" s="4">
        <f t="shared" si="15"/>
        <v>0</v>
      </c>
      <c r="AW39" s="4">
        <f t="shared" si="15"/>
        <v>0</v>
      </c>
      <c r="AX39" s="4">
        <f t="shared" si="15"/>
        <v>0</v>
      </c>
      <c r="AY39" s="4">
        <f t="shared" si="15"/>
        <v>0</v>
      </c>
      <c r="AZ39" s="4">
        <f t="shared" si="15"/>
        <v>0</v>
      </c>
      <c r="BA39" s="95">
        <f t="shared" si="15"/>
        <v>0</v>
      </c>
      <c r="BB39" s="96"/>
      <c r="BC39" s="96"/>
    </row>
    <row r="40" spans="1:55" s="97" customFormat="1" ht="24.75" customHeight="1">
      <c r="A40" s="39">
        <f t="shared" si="5"/>
        <v>35</v>
      </c>
      <c r="B40" s="51"/>
      <c r="C40" s="56"/>
      <c r="D40" s="57" t="s">
        <v>369</v>
      </c>
      <c r="E40" s="57" t="s">
        <v>50</v>
      </c>
      <c r="F40" s="58"/>
      <c r="G40" s="140" t="s">
        <v>57</v>
      </c>
      <c r="H40" s="39" t="str">
        <f t="shared" si="12"/>
        <v>Non</v>
      </c>
      <c r="I40" s="14">
        <f t="shared" si="13"/>
        <v>18</v>
      </c>
      <c r="J40" s="122"/>
      <c r="K40" s="122"/>
      <c r="L40" s="15"/>
      <c r="M40" s="16"/>
      <c r="N40" s="54"/>
      <c r="O40" s="16"/>
      <c r="P40" s="54"/>
      <c r="Q40" s="55"/>
      <c r="R40" s="59"/>
      <c r="S40" s="16"/>
      <c r="T40" s="59"/>
      <c r="U40" s="55"/>
      <c r="V40" s="59"/>
      <c r="W40" s="16"/>
      <c r="X40" s="59"/>
      <c r="Y40" s="16"/>
      <c r="Z40" s="59"/>
      <c r="AA40" s="55"/>
      <c r="AB40" s="59"/>
      <c r="AC40" s="16"/>
      <c r="AD40" s="54"/>
      <c r="AE40" s="55"/>
      <c r="AF40" s="59"/>
      <c r="AG40" s="16"/>
      <c r="AH40" s="59"/>
      <c r="AI40" s="16"/>
      <c r="AJ40" s="55">
        <v>11</v>
      </c>
      <c r="AK40" s="82">
        <v>7</v>
      </c>
      <c r="AL40" s="4">
        <f t="shared" si="14"/>
        <v>11</v>
      </c>
      <c r="AM40" s="5">
        <f t="shared" si="11"/>
        <v>2</v>
      </c>
      <c r="AN40" s="94">
        <f aca="true" t="shared" si="16" ref="AN40:BA55">IF($AM40&gt;Nbcourse+AN$3-1-$J40,LARGE($L40:$AK40,Nbcourse+AN$3-$J40),0)</f>
        <v>0</v>
      </c>
      <c r="AO40" s="4">
        <f t="shared" si="16"/>
        <v>0</v>
      </c>
      <c r="AP40" s="4">
        <f t="shared" si="16"/>
        <v>0</v>
      </c>
      <c r="AQ40" s="4">
        <f t="shared" si="16"/>
        <v>0</v>
      </c>
      <c r="AR40" s="4">
        <f t="shared" si="16"/>
        <v>0</v>
      </c>
      <c r="AS40" s="4">
        <f t="shared" si="16"/>
        <v>0</v>
      </c>
      <c r="AT40" s="4">
        <f t="shared" si="16"/>
        <v>0</v>
      </c>
      <c r="AU40" s="4">
        <f t="shared" si="16"/>
        <v>0</v>
      </c>
      <c r="AV40" s="4">
        <f t="shared" si="16"/>
        <v>0</v>
      </c>
      <c r="AW40" s="4">
        <f t="shared" si="16"/>
        <v>0</v>
      </c>
      <c r="AX40" s="4">
        <f t="shared" si="16"/>
        <v>0</v>
      </c>
      <c r="AY40" s="4">
        <f t="shared" si="16"/>
        <v>0</v>
      </c>
      <c r="AZ40" s="4">
        <f t="shared" si="16"/>
        <v>0</v>
      </c>
      <c r="BA40" s="95">
        <f t="shared" si="16"/>
        <v>0</v>
      </c>
      <c r="BB40" s="96"/>
      <c r="BC40" s="96"/>
    </row>
    <row r="41" spans="1:55" s="97" customFormat="1" ht="24.75" customHeight="1">
      <c r="A41" s="39">
        <f t="shared" si="5"/>
        <v>36</v>
      </c>
      <c r="B41" s="51"/>
      <c r="C41" s="56"/>
      <c r="D41" s="57" t="s">
        <v>401</v>
      </c>
      <c r="E41" s="57" t="s">
        <v>402</v>
      </c>
      <c r="F41" s="58"/>
      <c r="G41" s="140" t="s">
        <v>84</v>
      </c>
      <c r="H41" s="39" t="str">
        <f t="shared" si="12"/>
        <v>Non</v>
      </c>
      <c r="I41" s="14">
        <f t="shared" si="13"/>
        <v>17</v>
      </c>
      <c r="J41" s="122"/>
      <c r="K41" s="122"/>
      <c r="L41" s="15"/>
      <c r="M41" s="16"/>
      <c r="N41" s="54"/>
      <c r="O41" s="16"/>
      <c r="P41" s="54"/>
      <c r="Q41" s="55"/>
      <c r="R41" s="59"/>
      <c r="S41" s="16"/>
      <c r="T41" s="59"/>
      <c r="U41" s="55"/>
      <c r="V41" s="59"/>
      <c r="W41" s="16"/>
      <c r="X41" s="59"/>
      <c r="Y41" s="16"/>
      <c r="Z41" s="59"/>
      <c r="AA41" s="55"/>
      <c r="AB41" s="59"/>
      <c r="AC41" s="16"/>
      <c r="AD41" s="54"/>
      <c r="AE41" s="55"/>
      <c r="AF41" s="59"/>
      <c r="AG41" s="16"/>
      <c r="AH41" s="59"/>
      <c r="AI41" s="16"/>
      <c r="AJ41" s="55">
        <v>9</v>
      </c>
      <c r="AK41" s="82">
        <v>8</v>
      </c>
      <c r="AL41" s="4">
        <f t="shared" si="14"/>
        <v>9</v>
      </c>
      <c r="AM41" s="5">
        <f t="shared" si="11"/>
        <v>2</v>
      </c>
      <c r="AN41" s="94">
        <f t="shared" si="16"/>
        <v>0</v>
      </c>
      <c r="AO41" s="4">
        <f t="shared" si="16"/>
        <v>0</v>
      </c>
      <c r="AP41" s="4">
        <f t="shared" si="16"/>
        <v>0</v>
      </c>
      <c r="AQ41" s="4">
        <f t="shared" si="16"/>
        <v>0</v>
      </c>
      <c r="AR41" s="4">
        <f t="shared" si="16"/>
        <v>0</v>
      </c>
      <c r="AS41" s="4">
        <f t="shared" si="16"/>
        <v>0</v>
      </c>
      <c r="AT41" s="4">
        <f t="shared" si="16"/>
        <v>0</v>
      </c>
      <c r="AU41" s="4">
        <f t="shared" si="16"/>
        <v>0</v>
      </c>
      <c r="AV41" s="4">
        <f t="shared" si="16"/>
        <v>0</v>
      </c>
      <c r="AW41" s="4">
        <f t="shared" si="16"/>
        <v>0</v>
      </c>
      <c r="AX41" s="4">
        <f t="shared" si="16"/>
        <v>0</v>
      </c>
      <c r="AY41" s="4">
        <f t="shared" si="16"/>
        <v>0</v>
      </c>
      <c r="AZ41" s="4">
        <f t="shared" si="16"/>
        <v>0</v>
      </c>
      <c r="BA41" s="95">
        <f t="shared" si="16"/>
        <v>0</v>
      </c>
      <c r="BB41" s="96"/>
      <c r="BC41" s="96"/>
    </row>
    <row r="42" spans="1:55" s="97" customFormat="1" ht="24.75" customHeight="1">
      <c r="A42" s="39">
        <f t="shared" si="5"/>
        <v>37</v>
      </c>
      <c r="B42" s="51"/>
      <c r="C42" s="56"/>
      <c r="D42" s="57" t="s">
        <v>403</v>
      </c>
      <c r="E42" s="57" t="s">
        <v>150</v>
      </c>
      <c r="F42" s="58"/>
      <c r="G42" s="140" t="s">
        <v>104</v>
      </c>
      <c r="H42" s="39" t="str">
        <f t="shared" si="12"/>
        <v>Non</v>
      </c>
      <c r="I42" s="14">
        <f t="shared" si="13"/>
        <v>13</v>
      </c>
      <c r="J42" s="122"/>
      <c r="K42" s="122"/>
      <c r="L42" s="15"/>
      <c r="M42" s="16"/>
      <c r="N42" s="54"/>
      <c r="O42" s="16"/>
      <c r="P42" s="54"/>
      <c r="Q42" s="55"/>
      <c r="R42" s="59"/>
      <c r="S42" s="16"/>
      <c r="T42" s="59"/>
      <c r="U42" s="55"/>
      <c r="V42" s="59"/>
      <c r="W42" s="16"/>
      <c r="X42" s="59"/>
      <c r="Y42" s="16"/>
      <c r="Z42" s="59"/>
      <c r="AA42" s="55"/>
      <c r="AB42" s="59"/>
      <c r="AC42" s="16"/>
      <c r="AD42" s="54"/>
      <c r="AE42" s="55"/>
      <c r="AF42" s="59"/>
      <c r="AG42" s="16"/>
      <c r="AH42" s="59"/>
      <c r="AI42" s="16"/>
      <c r="AJ42" s="55">
        <v>2</v>
      </c>
      <c r="AK42" s="82">
        <v>11</v>
      </c>
      <c r="AL42" s="4">
        <f t="shared" si="14"/>
        <v>11</v>
      </c>
      <c r="AM42" s="5">
        <f t="shared" si="11"/>
        <v>2</v>
      </c>
      <c r="AN42" s="94">
        <f t="shared" si="16"/>
        <v>0</v>
      </c>
      <c r="AO42" s="4">
        <f t="shared" si="16"/>
        <v>0</v>
      </c>
      <c r="AP42" s="4">
        <f t="shared" si="16"/>
        <v>0</v>
      </c>
      <c r="AQ42" s="4">
        <f t="shared" si="16"/>
        <v>0</v>
      </c>
      <c r="AR42" s="4">
        <f t="shared" si="16"/>
        <v>0</v>
      </c>
      <c r="AS42" s="4">
        <f t="shared" si="16"/>
        <v>0</v>
      </c>
      <c r="AT42" s="4">
        <f t="shared" si="16"/>
        <v>0</v>
      </c>
      <c r="AU42" s="4">
        <f t="shared" si="16"/>
        <v>0</v>
      </c>
      <c r="AV42" s="4">
        <f t="shared" si="16"/>
        <v>0</v>
      </c>
      <c r="AW42" s="4">
        <f t="shared" si="16"/>
        <v>0</v>
      </c>
      <c r="AX42" s="4">
        <f t="shared" si="16"/>
        <v>0</v>
      </c>
      <c r="AY42" s="4">
        <f t="shared" si="16"/>
        <v>0</v>
      </c>
      <c r="AZ42" s="4">
        <f t="shared" si="16"/>
        <v>0</v>
      </c>
      <c r="BA42" s="95">
        <f t="shared" si="16"/>
        <v>0</v>
      </c>
      <c r="BB42" s="96"/>
      <c r="BC42" s="96"/>
    </row>
    <row r="43" spans="1:55" s="97" customFormat="1" ht="24.75" customHeight="1">
      <c r="A43" s="39">
        <f t="shared" si="5"/>
        <v>38</v>
      </c>
      <c r="B43" s="51"/>
      <c r="C43" s="52"/>
      <c r="D43" s="57" t="s">
        <v>174</v>
      </c>
      <c r="E43" s="57" t="s">
        <v>175</v>
      </c>
      <c r="F43" s="58"/>
      <c r="G43" s="57" t="s">
        <v>36</v>
      </c>
      <c r="H43" s="39" t="str">
        <f t="shared" si="12"/>
        <v>Non</v>
      </c>
      <c r="I43" s="14">
        <f t="shared" si="13"/>
        <v>13</v>
      </c>
      <c r="J43" s="122"/>
      <c r="K43" s="122">
        <f>COUNTIF(L$5:AK$5,$D43)*4</f>
        <v>0</v>
      </c>
      <c r="L43" s="15">
        <v>5</v>
      </c>
      <c r="M43" s="16">
        <v>8</v>
      </c>
      <c r="N43" s="54"/>
      <c r="O43" s="16"/>
      <c r="P43" s="54"/>
      <c r="Q43" s="55"/>
      <c r="R43" s="59"/>
      <c r="S43" s="16"/>
      <c r="T43" s="59"/>
      <c r="U43" s="55"/>
      <c r="V43" s="59"/>
      <c r="W43" s="16"/>
      <c r="X43" s="59"/>
      <c r="Y43" s="16"/>
      <c r="Z43" s="59"/>
      <c r="AA43" s="55"/>
      <c r="AB43" s="59"/>
      <c r="AC43" s="16"/>
      <c r="AD43" s="54"/>
      <c r="AE43" s="55"/>
      <c r="AF43" s="59"/>
      <c r="AG43" s="16"/>
      <c r="AH43" s="59"/>
      <c r="AI43" s="16"/>
      <c r="AJ43" s="55"/>
      <c r="AK43" s="82"/>
      <c r="AL43" s="4">
        <f t="shared" si="14"/>
        <v>8</v>
      </c>
      <c r="AM43" s="5">
        <f t="shared" si="11"/>
        <v>2</v>
      </c>
      <c r="AN43" s="94">
        <f t="shared" si="16"/>
        <v>0</v>
      </c>
      <c r="AO43" s="4">
        <f t="shared" si="16"/>
        <v>0</v>
      </c>
      <c r="AP43" s="4">
        <f t="shared" si="16"/>
        <v>0</v>
      </c>
      <c r="AQ43" s="4">
        <f t="shared" si="16"/>
        <v>0</v>
      </c>
      <c r="AR43" s="4">
        <f t="shared" si="16"/>
        <v>0</v>
      </c>
      <c r="AS43" s="4">
        <f t="shared" si="16"/>
        <v>0</v>
      </c>
      <c r="AT43" s="4">
        <f t="shared" si="16"/>
        <v>0</v>
      </c>
      <c r="AU43" s="4">
        <f t="shared" si="16"/>
        <v>0</v>
      </c>
      <c r="AV43" s="4">
        <f t="shared" si="16"/>
        <v>0</v>
      </c>
      <c r="AW43" s="4">
        <f t="shared" si="16"/>
        <v>0</v>
      </c>
      <c r="AX43" s="4">
        <f t="shared" si="16"/>
        <v>0</v>
      </c>
      <c r="AY43" s="4">
        <f t="shared" si="16"/>
        <v>0</v>
      </c>
      <c r="AZ43" s="4">
        <f t="shared" si="16"/>
        <v>0</v>
      </c>
      <c r="BA43" s="95">
        <f t="shared" si="16"/>
        <v>0</v>
      </c>
      <c r="BB43" s="96"/>
      <c r="BC43" s="96"/>
    </row>
    <row r="44" spans="1:55" s="97" customFormat="1" ht="24.75" customHeight="1">
      <c r="A44" s="39">
        <f t="shared" si="5"/>
        <v>39</v>
      </c>
      <c r="B44" s="51"/>
      <c r="C44" s="52"/>
      <c r="D44" s="57" t="s">
        <v>164</v>
      </c>
      <c r="E44" s="57" t="s">
        <v>115</v>
      </c>
      <c r="F44" s="58"/>
      <c r="G44" s="57" t="s">
        <v>36</v>
      </c>
      <c r="H44" s="39" t="str">
        <f t="shared" si="12"/>
        <v>Non</v>
      </c>
      <c r="I44" s="14">
        <f t="shared" si="13"/>
        <v>12</v>
      </c>
      <c r="J44" s="122"/>
      <c r="K44" s="122">
        <f>COUNTIF(L$5:AK$5,$D44)*4</f>
        <v>0</v>
      </c>
      <c r="L44" s="15">
        <v>11</v>
      </c>
      <c r="M44" s="16">
        <v>1</v>
      </c>
      <c r="N44" s="54"/>
      <c r="O44" s="16"/>
      <c r="P44" s="54"/>
      <c r="Q44" s="55"/>
      <c r="R44" s="59"/>
      <c r="S44" s="16"/>
      <c r="T44" s="59"/>
      <c r="U44" s="55"/>
      <c r="V44" s="59"/>
      <c r="W44" s="16"/>
      <c r="X44" s="59"/>
      <c r="Y44" s="16"/>
      <c r="Z44" s="59"/>
      <c r="AA44" s="55"/>
      <c r="AB44" s="59"/>
      <c r="AC44" s="16"/>
      <c r="AD44" s="54"/>
      <c r="AE44" s="55"/>
      <c r="AF44" s="59"/>
      <c r="AG44" s="16"/>
      <c r="AH44" s="59"/>
      <c r="AI44" s="16"/>
      <c r="AJ44" s="55"/>
      <c r="AK44" s="82"/>
      <c r="AL44" s="4">
        <f t="shared" si="14"/>
        <v>11</v>
      </c>
      <c r="AM44" s="5">
        <f t="shared" si="11"/>
        <v>2</v>
      </c>
      <c r="AN44" s="94">
        <f t="shared" si="16"/>
        <v>0</v>
      </c>
      <c r="AO44" s="4">
        <f t="shared" si="16"/>
        <v>0</v>
      </c>
      <c r="AP44" s="4">
        <f t="shared" si="16"/>
        <v>0</v>
      </c>
      <c r="AQ44" s="4">
        <f t="shared" si="16"/>
        <v>0</v>
      </c>
      <c r="AR44" s="4">
        <f t="shared" si="16"/>
        <v>0</v>
      </c>
      <c r="AS44" s="4">
        <f t="shared" si="16"/>
        <v>0</v>
      </c>
      <c r="AT44" s="4">
        <f t="shared" si="16"/>
        <v>0</v>
      </c>
      <c r="AU44" s="4">
        <f t="shared" si="16"/>
        <v>0</v>
      </c>
      <c r="AV44" s="4">
        <f t="shared" si="16"/>
        <v>0</v>
      </c>
      <c r="AW44" s="4">
        <f t="shared" si="16"/>
        <v>0</v>
      </c>
      <c r="AX44" s="4">
        <f t="shared" si="16"/>
        <v>0</v>
      </c>
      <c r="AY44" s="4">
        <f t="shared" si="16"/>
        <v>0</v>
      </c>
      <c r="AZ44" s="4">
        <f t="shared" si="16"/>
        <v>0</v>
      </c>
      <c r="BA44" s="95">
        <f t="shared" si="16"/>
        <v>0</v>
      </c>
      <c r="BB44" s="96"/>
      <c r="BC44" s="96"/>
    </row>
    <row r="45" spans="1:55" s="97" customFormat="1" ht="24.75" customHeight="1">
      <c r="A45" s="39">
        <f t="shared" si="5"/>
        <v>40</v>
      </c>
      <c r="B45" s="51"/>
      <c r="C45" s="52"/>
      <c r="D45" s="57" t="s">
        <v>181</v>
      </c>
      <c r="E45" s="57" t="s">
        <v>182</v>
      </c>
      <c r="F45" s="58"/>
      <c r="G45" s="57" t="s">
        <v>42</v>
      </c>
      <c r="H45" s="39" t="str">
        <f t="shared" si="12"/>
        <v>Non</v>
      </c>
      <c r="I45" s="14">
        <f t="shared" si="13"/>
        <v>12</v>
      </c>
      <c r="J45" s="122"/>
      <c r="K45" s="122">
        <f>COUNTIF(L$5:AK$5,$D45)*4</f>
        <v>0</v>
      </c>
      <c r="L45" s="15">
        <v>1</v>
      </c>
      <c r="M45" s="16">
        <v>11</v>
      </c>
      <c r="N45" s="54"/>
      <c r="O45" s="16"/>
      <c r="P45" s="54"/>
      <c r="Q45" s="55"/>
      <c r="R45" s="59"/>
      <c r="S45" s="16"/>
      <c r="T45" s="59"/>
      <c r="U45" s="55"/>
      <c r="V45" s="59"/>
      <c r="W45" s="16"/>
      <c r="X45" s="59"/>
      <c r="Y45" s="16"/>
      <c r="Z45" s="59"/>
      <c r="AA45" s="55"/>
      <c r="AB45" s="59"/>
      <c r="AC45" s="16"/>
      <c r="AD45" s="54"/>
      <c r="AE45" s="55"/>
      <c r="AF45" s="59"/>
      <c r="AG45" s="16"/>
      <c r="AH45" s="59"/>
      <c r="AI45" s="16"/>
      <c r="AJ45" s="55"/>
      <c r="AK45" s="82"/>
      <c r="AL45" s="4">
        <f t="shared" si="14"/>
        <v>11</v>
      </c>
      <c r="AM45" s="5">
        <f t="shared" si="11"/>
        <v>2</v>
      </c>
      <c r="AN45" s="94">
        <f t="shared" si="16"/>
        <v>0</v>
      </c>
      <c r="AO45" s="4">
        <f t="shared" si="16"/>
        <v>0</v>
      </c>
      <c r="AP45" s="4">
        <f t="shared" si="16"/>
        <v>0</v>
      </c>
      <c r="AQ45" s="4">
        <f t="shared" si="16"/>
        <v>0</v>
      </c>
      <c r="AR45" s="4">
        <f t="shared" si="16"/>
        <v>0</v>
      </c>
      <c r="AS45" s="4">
        <f t="shared" si="16"/>
        <v>0</v>
      </c>
      <c r="AT45" s="4">
        <f t="shared" si="16"/>
        <v>0</v>
      </c>
      <c r="AU45" s="4">
        <f t="shared" si="16"/>
        <v>0</v>
      </c>
      <c r="AV45" s="4">
        <f t="shared" si="16"/>
        <v>0</v>
      </c>
      <c r="AW45" s="4">
        <f t="shared" si="16"/>
        <v>0</v>
      </c>
      <c r="AX45" s="4">
        <f t="shared" si="16"/>
        <v>0</v>
      </c>
      <c r="AY45" s="4">
        <f t="shared" si="16"/>
        <v>0</v>
      </c>
      <c r="AZ45" s="4">
        <f t="shared" si="16"/>
        <v>0</v>
      </c>
      <c r="BA45" s="95">
        <f t="shared" si="16"/>
        <v>0</v>
      </c>
      <c r="BB45" s="96"/>
      <c r="BC45" s="96"/>
    </row>
    <row r="46" spans="1:55" s="97" customFormat="1" ht="24.75" customHeight="1">
      <c r="A46" s="39">
        <f t="shared" si="5"/>
        <v>41</v>
      </c>
      <c r="B46" s="51"/>
      <c r="C46" s="56"/>
      <c r="D46" s="57" t="s">
        <v>171</v>
      </c>
      <c r="E46" s="57" t="s">
        <v>99</v>
      </c>
      <c r="F46" s="58"/>
      <c r="G46" s="140" t="s">
        <v>36</v>
      </c>
      <c r="H46" s="39" t="str">
        <f t="shared" si="12"/>
        <v>Non</v>
      </c>
      <c r="I46" s="14">
        <f t="shared" si="13"/>
        <v>12</v>
      </c>
      <c r="J46" s="122"/>
      <c r="K46" s="122">
        <f>COUNTIF(L$5:AK$5,$D46)*4</f>
        <v>0</v>
      </c>
      <c r="L46" s="15"/>
      <c r="M46" s="16"/>
      <c r="N46" s="54">
        <v>4</v>
      </c>
      <c r="O46" s="16">
        <v>8</v>
      </c>
      <c r="P46" s="54"/>
      <c r="Q46" s="55"/>
      <c r="R46" s="59"/>
      <c r="S46" s="16"/>
      <c r="T46" s="59"/>
      <c r="U46" s="55"/>
      <c r="V46" s="59"/>
      <c r="W46" s="16"/>
      <c r="X46" s="59"/>
      <c r="Y46" s="16"/>
      <c r="Z46" s="59"/>
      <c r="AA46" s="55"/>
      <c r="AB46" s="59"/>
      <c r="AC46" s="16"/>
      <c r="AD46" s="54"/>
      <c r="AE46" s="55"/>
      <c r="AF46" s="59"/>
      <c r="AG46" s="16"/>
      <c r="AH46" s="59"/>
      <c r="AI46" s="16"/>
      <c r="AJ46" s="55"/>
      <c r="AK46" s="82"/>
      <c r="AL46" s="4">
        <f t="shared" si="14"/>
        <v>8</v>
      </c>
      <c r="AM46" s="5">
        <f t="shared" si="11"/>
        <v>2</v>
      </c>
      <c r="AN46" s="94">
        <f t="shared" si="16"/>
        <v>0</v>
      </c>
      <c r="AO46" s="4">
        <f t="shared" si="16"/>
        <v>0</v>
      </c>
      <c r="AP46" s="4">
        <f t="shared" si="16"/>
        <v>0</v>
      </c>
      <c r="AQ46" s="4">
        <f t="shared" si="16"/>
        <v>0</v>
      </c>
      <c r="AR46" s="4">
        <f t="shared" si="16"/>
        <v>0</v>
      </c>
      <c r="AS46" s="4">
        <f t="shared" si="16"/>
        <v>0</v>
      </c>
      <c r="AT46" s="4">
        <f t="shared" si="16"/>
        <v>0</v>
      </c>
      <c r="AU46" s="4">
        <f t="shared" si="16"/>
        <v>0</v>
      </c>
      <c r="AV46" s="4">
        <f t="shared" si="16"/>
        <v>0</v>
      </c>
      <c r="AW46" s="4">
        <f t="shared" si="16"/>
        <v>0</v>
      </c>
      <c r="AX46" s="4">
        <f t="shared" si="16"/>
        <v>0</v>
      </c>
      <c r="AY46" s="4">
        <f t="shared" si="16"/>
        <v>0</v>
      </c>
      <c r="AZ46" s="4">
        <f t="shared" si="16"/>
        <v>0</v>
      </c>
      <c r="BA46" s="95">
        <f t="shared" si="16"/>
        <v>0</v>
      </c>
      <c r="BB46" s="96"/>
      <c r="BC46" s="96"/>
    </row>
    <row r="47" spans="1:55" s="97" customFormat="1" ht="24.75" customHeight="1">
      <c r="A47" s="39">
        <f t="shared" si="5"/>
        <v>42</v>
      </c>
      <c r="B47" s="51"/>
      <c r="C47" s="56"/>
      <c r="D47" s="57" t="s">
        <v>369</v>
      </c>
      <c r="E47" s="57" t="s">
        <v>255</v>
      </c>
      <c r="F47" s="58"/>
      <c r="G47" s="140" t="s">
        <v>57</v>
      </c>
      <c r="H47" s="39" t="str">
        <f t="shared" si="12"/>
        <v>Non</v>
      </c>
      <c r="I47" s="14">
        <f t="shared" si="13"/>
        <v>11</v>
      </c>
      <c r="J47" s="122"/>
      <c r="K47" s="122"/>
      <c r="L47" s="15"/>
      <c r="M47" s="16"/>
      <c r="N47" s="54"/>
      <c r="O47" s="16"/>
      <c r="P47" s="54"/>
      <c r="Q47" s="55"/>
      <c r="R47" s="59"/>
      <c r="S47" s="16"/>
      <c r="T47" s="59"/>
      <c r="U47" s="55"/>
      <c r="V47" s="59"/>
      <c r="W47" s="16"/>
      <c r="X47" s="59"/>
      <c r="Y47" s="16"/>
      <c r="Z47" s="59"/>
      <c r="AA47" s="55"/>
      <c r="AB47" s="59"/>
      <c r="AC47" s="16"/>
      <c r="AD47" s="54"/>
      <c r="AE47" s="55"/>
      <c r="AF47" s="59"/>
      <c r="AG47" s="16"/>
      <c r="AH47" s="59"/>
      <c r="AI47" s="16"/>
      <c r="AJ47" s="55">
        <v>5</v>
      </c>
      <c r="AK47" s="82">
        <v>6</v>
      </c>
      <c r="AL47" s="4">
        <f t="shared" si="14"/>
        <v>6</v>
      </c>
      <c r="AM47" s="5">
        <f t="shared" si="11"/>
        <v>2</v>
      </c>
      <c r="AN47" s="94">
        <f t="shared" si="16"/>
        <v>0</v>
      </c>
      <c r="AO47" s="4">
        <f t="shared" si="16"/>
        <v>0</v>
      </c>
      <c r="AP47" s="4">
        <f t="shared" si="16"/>
        <v>0</v>
      </c>
      <c r="AQ47" s="4">
        <f t="shared" si="16"/>
        <v>0</v>
      </c>
      <c r="AR47" s="4">
        <f t="shared" si="16"/>
        <v>0</v>
      </c>
      <c r="AS47" s="4">
        <f t="shared" si="16"/>
        <v>0</v>
      </c>
      <c r="AT47" s="4">
        <f t="shared" si="16"/>
        <v>0</v>
      </c>
      <c r="AU47" s="4">
        <f t="shared" si="16"/>
        <v>0</v>
      </c>
      <c r="AV47" s="4">
        <f t="shared" si="16"/>
        <v>0</v>
      </c>
      <c r="AW47" s="4">
        <f t="shared" si="16"/>
        <v>0</v>
      </c>
      <c r="AX47" s="4">
        <f t="shared" si="16"/>
        <v>0</v>
      </c>
      <c r="AY47" s="4">
        <f t="shared" si="16"/>
        <v>0</v>
      </c>
      <c r="AZ47" s="4">
        <f t="shared" si="16"/>
        <v>0</v>
      </c>
      <c r="BA47" s="95">
        <f t="shared" si="16"/>
        <v>0</v>
      </c>
      <c r="BB47" s="96"/>
      <c r="BC47" s="96"/>
    </row>
    <row r="48" spans="1:55" s="97" customFormat="1" ht="24.75" customHeight="1">
      <c r="A48" s="39">
        <f t="shared" si="5"/>
        <v>43</v>
      </c>
      <c r="B48" s="51"/>
      <c r="C48" s="56"/>
      <c r="D48" s="57" t="s">
        <v>171</v>
      </c>
      <c r="E48" s="57" t="s">
        <v>99</v>
      </c>
      <c r="F48" s="58"/>
      <c r="G48" s="57" t="s">
        <v>36</v>
      </c>
      <c r="H48" s="39" t="str">
        <f t="shared" si="12"/>
        <v>Non</v>
      </c>
      <c r="I48" s="14">
        <f t="shared" si="13"/>
        <v>10</v>
      </c>
      <c r="J48" s="122"/>
      <c r="K48" s="122">
        <f>COUNTIF(L$5:AK$5,$D48)*4</f>
        <v>0</v>
      </c>
      <c r="L48" s="15">
        <v>7</v>
      </c>
      <c r="M48" s="16">
        <v>3</v>
      </c>
      <c r="N48" s="54"/>
      <c r="O48" s="16"/>
      <c r="P48" s="54"/>
      <c r="Q48" s="55"/>
      <c r="R48" s="59"/>
      <c r="S48" s="16"/>
      <c r="T48" s="59"/>
      <c r="U48" s="55"/>
      <c r="V48" s="59"/>
      <c r="W48" s="16"/>
      <c r="X48" s="59"/>
      <c r="Y48" s="16"/>
      <c r="Z48" s="59"/>
      <c r="AA48" s="55"/>
      <c r="AB48" s="59"/>
      <c r="AC48" s="16"/>
      <c r="AD48" s="54"/>
      <c r="AE48" s="55"/>
      <c r="AF48" s="59"/>
      <c r="AG48" s="16"/>
      <c r="AH48" s="59"/>
      <c r="AI48" s="16"/>
      <c r="AJ48" s="55"/>
      <c r="AK48" s="82"/>
      <c r="AL48" s="4">
        <f t="shared" si="14"/>
        <v>7</v>
      </c>
      <c r="AM48" s="5">
        <f t="shared" si="11"/>
        <v>2</v>
      </c>
      <c r="AN48" s="94">
        <f t="shared" si="16"/>
        <v>0</v>
      </c>
      <c r="AO48" s="4">
        <f t="shared" si="16"/>
        <v>0</v>
      </c>
      <c r="AP48" s="4">
        <f t="shared" si="16"/>
        <v>0</v>
      </c>
      <c r="AQ48" s="4">
        <f t="shared" si="16"/>
        <v>0</v>
      </c>
      <c r="AR48" s="4">
        <f t="shared" si="16"/>
        <v>0</v>
      </c>
      <c r="AS48" s="4">
        <f t="shared" si="16"/>
        <v>0</v>
      </c>
      <c r="AT48" s="4">
        <f t="shared" si="16"/>
        <v>0</v>
      </c>
      <c r="AU48" s="4">
        <f t="shared" si="16"/>
        <v>0</v>
      </c>
      <c r="AV48" s="4">
        <f t="shared" si="16"/>
        <v>0</v>
      </c>
      <c r="AW48" s="4">
        <f t="shared" si="16"/>
        <v>0</v>
      </c>
      <c r="AX48" s="4">
        <f t="shared" si="16"/>
        <v>0</v>
      </c>
      <c r="AY48" s="4">
        <f t="shared" si="16"/>
        <v>0</v>
      </c>
      <c r="AZ48" s="4">
        <f t="shared" si="16"/>
        <v>0</v>
      </c>
      <c r="BA48" s="95">
        <f t="shared" si="16"/>
        <v>0</v>
      </c>
      <c r="BB48" s="96"/>
      <c r="BC48" s="96"/>
    </row>
    <row r="49" spans="1:55" s="97" customFormat="1" ht="24.75" customHeight="1">
      <c r="A49" s="39">
        <f t="shared" si="5"/>
        <v>44</v>
      </c>
      <c r="B49" s="51"/>
      <c r="C49" s="56"/>
      <c r="D49" s="57" t="s">
        <v>406</v>
      </c>
      <c r="E49" s="57" t="s">
        <v>132</v>
      </c>
      <c r="F49" s="58"/>
      <c r="G49" s="140" t="s">
        <v>380</v>
      </c>
      <c r="H49" s="39" t="str">
        <f t="shared" si="12"/>
        <v>Non</v>
      </c>
      <c r="I49" s="14">
        <f t="shared" si="13"/>
        <v>9</v>
      </c>
      <c r="J49" s="122"/>
      <c r="K49" s="122"/>
      <c r="L49" s="15"/>
      <c r="M49" s="16"/>
      <c r="N49" s="54"/>
      <c r="O49" s="16"/>
      <c r="P49" s="54"/>
      <c r="Q49" s="55"/>
      <c r="R49" s="59"/>
      <c r="S49" s="16"/>
      <c r="T49" s="59"/>
      <c r="U49" s="55"/>
      <c r="V49" s="59"/>
      <c r="W49" s="16"/>
      <c r="X49" s="59"/>
      <c r="Y49" s="16"/>
      <c r="Z49" s="59"/>
      <c r="AA49" s="55"/>
      <c r="AB49" s="59"/>
      <c r="AC49" s="16"/>
      <c r="AD49" s="54"/>
      <c r="AE49" s="55"/>
      <c r="AF49" s="59"/>
      <c r="AG49" s="16"/>
      <c r="AH49" s="59"/>
      <c r="AI49" s="16"/>
      <c r="AJ49" s="55">
        <v>4</v>
      </c>
      <c r="AK49" s="82">
        <v>5</v>
      </c>
      <c r="AL49" s="4">
        <f t="shared" si="14"/>
        <v>5</v>
      </c>
      <c r="AM49" s="5">
        <f t="shared" si="11"/>
        <v>2</v>
      </c>
      <c r="AN49" s="94">
        <f t="shared" si="16"/>
        <v>0</v>
      </c>
      <c r="AO49" s="4">
        <f t="shared" si="16"/>
        <v>0</v>
      </c>
      <c r="AP49" s="4">
        <f t="shared" si="16"/>
        <v>0</v>
      </c>
      <c r="AQ49" s="4">
        <f t="shared" si="16"/>
        <v>0</v>
      </c>
      <c r="AR49" s="4">
        <f t="shared" si="16"/>
        <v>0</v>
      </c>
      <c r="AS49" s="4">
        <f t="shared" si="16"/>
        <v>0</v>
      </c>
      <c r="AT49" s="4">
        <f t="shared" si="16"/>
        <v>0</v>
      </c>
      <c r="AU49" s="4">
        <f t="shared" si="16"/>
        <v>0</v>
      </c>
      <c r="AV49" s="4">
        <f t="shared" si="16"/>
        <v>0</v>
      </c>
      <c r="AW49" s="4">
        <f t="shared" si="16"/>
        <v>0</v>
      </c>
      <c r="AX49" s="4">
        <f t="shared" si="16"/>
        <v>0</v>
      </c>
      <c r="AY49" s="4">
        <f t="shared" si="16"/>
        <v>0</v>
      </c>
      <c r="AZ49" s="4">
        <f t="shared" si="16"/>
        <v>0</v>
      </c>
      <c r="BA49" s="95">
        <f t="shared" si="16"/>
        <v>0</v>
      </c>
      <c r="BB49" s="96"/>
      <c r="BC49" s="96"/>
    </row>
    <row r="50" spans="1:55" s="97" customFormat="1" ht="24.75" customHeight="1">
      <c r="A50" s="39">
        <f t="shared" si="5"/>
        <v>45</v>
      </c>
      <c r="B50" s="51"/>
      <c r="C50" s="56"/>
      <c r="D50" s="57" t="s">
        <v>332</v>
      </c>
      <c r="E50" s="57" t="s">
        <v>333</v>
      </c>
      <c r="F50" s="58"/>
      <c r="G50" s="140" t="s">
        <v>105</v>
      </c>
      <c r="H50" s="39" t="str">
        <f t="shared" si="12"/>
        <v>Non</v>
      </c>
      <c r="I50" s="14">
        <f t="shared" si="13"/>
        <v>9</v>
      </c>
      <c r="J50" s="122"/>
      <c r="K50" s="122">
        <f>COUNTIF(L$5:AK$5,$D50)*4</f>
        <v>0</v>
      </c>
      <c r="L50" s="15"/>
      <c r="M50" s="16"/>
      <c r="N50" s="54">
        <v>5</v>
      </c>
      <c r="O50" s="16">
        <v>4</v>
      </c>
      <c r="P50" s="54"/>
      <c r="Q50" s="55"/>
      <c r="R50" s="59"/>
      <c r="S50" s="16"/>
      <c r="T50" s="59"/>
      <c r="U50" s="55"/>
      <c r="V50" s="59"/>
      <c r="W50" s="16"/>
      <c r="X50" s="59"/>
      <c r="Y50" s="16"/>
      <c r="Z50" s="59"/>
      <c r="AA50" s="55"/>
      <c r="AB50" s="59"/>
      <c r="AC50" s="16"/>
      <c r="AD50" s="54"/>
      <c r="AE50" s="55"/>
      <c r="AF50" s="59"/>
      <c r="AG50" s="16"/>
      <c r="AH50" s="59"/>
      <c r="AI50" s="16"/>
      <c r="AJ50" s="55"/>
      <c r="AK50" s="82"/>
      <c r="AL50" s="4">
        <f t="shared" si="14"/>
        <v>5</v>
      </c>
      <c r="AM50" s="5">
        <f t="shared" si="11"/>
        <v>2</v>
      </c>
      <c r="AN50" s="94">
        <f t="shared" si="16"/>
        <v>0</v>
      </c>
      <c r="AO50" s="4">
        <f t="shared" si="16"/>
        <v>0</v>
      </c>
      <c r="AP50" s="4">
        <f t="shared" si="16"/>
        <v>0</v>
      </c>
      <c r="AQ50" s="4">
        <f t="shared" si="16"/>
        <v>0</v>
      </c>
      <c r="AR50" s="4">
        <f t="shared" si="16"/>
        <v>0</v>
      </c>
      <c r="AS50" s="4">
        <f t="shared" si="16"/>
        <v>0</v>
      </c>
      <c r="AT50" s="4">
        <f t="shared" si="16"/>
        <v>0</v>
      </c>
      <c r="AU50" s="4">
        <f t="shared" si="16"/>
        <v>0</v>
      </c>
      <c r="AV50" s="4">
        <f t="shared" si="16"/>
        <v>0</v>
      </c>
      <c r="AW50" s="4">
        <f t="shared" si="16"/>
        <v>0</v>
      </c>
      <c r="AX50" s="4">
        <f t="shared" si="16"/>
        <v>0</v>
      </c>
      <c r="AY50" s="4">
        <f t="shared" si="16"/>
        <v>0</v>
      </c>
      <c r="AZ50" s="4">
        <f t="shared" si="16"/>
        <v>0</v>
      </c>
      <c r="BA50" s="95">
        <f t="shared" si="16"/>
        <v>0</v>
      </c>
      <c r="BB50" s="96"/>
      <c r="BC50" s="96"/>
    </row>
    <row r="51" spans="1:55" s="97" customFormat="1" ht="24.75" customHeight="1">
      <c r="A51" s="39">
        <f t="shared" si="5"/>
        <v>46</v>
      </c>
      <c r="B51" s="51"/>
      <c r="C51" s="56"/>
      <c r="D51" s="57" t="s">
        <v>367</v>
      </c>
      <c r="E51" s="57" t="s">
        <v>409</v>
      </c>
      <c r="F51" s="58"/>
      <c r="G51" s="140" t="s">
        <v>116</v>
      </c>
      <c r="H51" s="39" t="str">
        <f t="shared" si="12"/>
        <v>Non</v>
      </c>
      <c r="I51" s="14">
        <f t="shared" si="13"/>
        <v>7</v>
      </c>
      <c r="J51" s="122"/>
      <c r="K51" s="122"/>
      <c r="L51" s="15"/>
      <c r="M51" s="16"/>
      <c r="N51" s="54"/>
      <c r="O51" s="16"/>
      <c r="P51" s="54"/>
      <c r="Q51" s="55"/>
      <c r="R51" s="59"/>
      <c r="S51" s="16"/>
      <c r="T51" s="59"/>
      <c r="U51" s="55"/>
      <c r="V51" s="59"/>
      <c r="W51" s="16"/>
      <c r="X51" s="59"/>
      <c r="Y51" s="16"/>
      <c r="Z51" s="59"/>
      <c r="AA51" s="55"/>
      <c r="AB51" s="59"/>
      <c r="AC51" s="16"/>
      <c r="AD51" s="54"/>
      <c r="AE51" s="55"/>
      <c r="AF51" s="59"/>
      <c r="AG51" s="16"/>
      <c r="AH51" s="59"/>
      <c r="AI51" s="16"/>
      <c r="AJ51" s="55">
        <v>6</v>
      </c>
      <c r="AK51" s="82">
        <v>1</v>
      </c>
      <c r="AL51" s="4">
        <f t="shared" si="14"/>
        <v>6</v>
      </c>
      <c r="AM51" s="5">
        <f t="shared" si="11"/>
        <v>2</v>
      </c>
      <c r="AN51" s="94">
        <f t="shared" si="16"/>
        <v>0</v>
      </c>
      <c r="AO51" s="4">
        <f t="shared" si="16"/>
        <v>0</v>
      </c>
      <c r="AP51" s="4">
        <f t="shared" si="16"/>
        <v>0</v>
      </c>
      <c r="AQ51" s="4">
        <f t="shared" si="16"/>
        <v>0</v>
      </c>
      <c r="AR51" s="4">
        <f t="shared" si="16"/>
        <v>0</v>
      </c>
      <c r="AS51" s="4">
        <f t="shared" si="16"/>
        <v>0</v>
      </c>
      <c r="AT51" s="4">
        <f t="shared" si="16"/>
        <v>0</v>
      </c>
      <c r="AU51" s="4">
        <f t="shared" si="16"/>
        <v>0</v>
      </c>
      <c r="AV51" s="4">
        <f t="shared" si="16"/>
        <v>0</v>
      </c>
      <c r="AW51" s="4">
        <f t="shared" si="16"/>
        <v>0</v>
      </c>
      <c r="AX51" s="4">
        <f t="shared" si="16"/>
        <v>0</v>
      </c>
      <c r="AY51" s="4">
        <f t="shared" si="16"/>
        <v>0</v>
      </c>
      <c r="AZ51" s="4">
        <f t="shared" si="16"/>
        <v>0</v>
      </c>
      <c r="BA51" s="95">
        <f t="shared" si="16"/>
        <v>0</v>
      </c>
      <c r="BB51" s="96"/>
      <c r="BC51" s="96"/>
    </row>
    <row r="52" spans="1:55" s="97" customFormat="1" ht="24.75" customHeight="1">
      <c r="A52" s="39">
        <f t="shared" si="5"/>
        <v>47</v>
      </c>
      <c r="B52" s="51"/>
      <c r="C52" s="56"/>
      <c r="D52" s="57" t="s">
        <v>404</v>
      </c>
      <c r="E52" s="57" t="s">
        <v>405</v>
      </c>
      <c r="F52" s="58"/>
      <c r="G52" s="140" t="s">
        <v>380</v>
      </c>
      <c r="H52" s="39" t="str">
        <f t="shared" si="12"/>
        <v>Non</v>
      </c>
      <c r="I52" s="14">
        <f t="shared" si="13"/>
        <v>7</v>
      </c>
      <c r="J52" s="122"/>
      <c r="K52" s="122"/>
      <c r="L52" s="15"/>
      <c r="M52" s="16"/>
      <c r="N52" s="54"/>
      <c r="O52" s="16"/>
      <c r="P52" s="54"/>
      <c r="Q52" s="55"/>
      <c r="R52" s="59"/>
      <c r="S52" s="16"/>
      <c r="T52" s="59"/>
      <c r="U52" s="55"/>
      <c r="V52" s="59"/>
      <c r="W52" s="16"/>
      <c r="X52" s="59"/>
      <c r="Y52" s="16"/>
      <c r="Z52" s="59"/>
      <c r="AA52" s="55"/>
      <c r="AB52" s="59"/>
      <c r="AC52" s="16"/>
      <c r="AD52" s="54"/>
      <c r="AE52" s="55"/>
      <c r="AF52" s="59"/>
      <c r="AG52" s="16"/>
      <c r="AH52" s="59"/>
      <c r="AI52" s="16"/>
      <c r="AJ52" s="55">
        <v>3</v>
      </c>
      <c r="AK52" s="82">
        <v>4</v>
      </c>
      <c r="AL52" s="4">
        <f t="shared" si="14"/>
        <v>4</v>
      </c>
      <c r="AM52" s="5">
        <f t="shared" si="11"/>
        <v>2</v>
      </c>
      <c r="AN52" s="94">
        <f t="shared" si="16"/>
        <v>0</v>
      </c>
      <c r="AO52" s="4">
        <f t="shared" si="16"/>
        <v>0</v>
      </c>
      <c r="AP52" s="4">
        <f t="shared" si="16"/>
        <v>0</v>
      </c>
      <c r="AQ52" s="4">
        <f t="shared" si="16"/>
        <v>0</v>
      </c>
      <c r="AR52" s="4">
        <f t="shared" si="16"/>
        <v>0</v>
      </c>
      <c r="AS52" s="4">
        <f t="shared" si="16"/>
        <v>0</v>
      </c>
      <c r="AT52" s="4">
        <f t="shared" si="16"/>
        <v>0</v>
      </c>
      <c r="AU52" s="4">
        <f t="shared" si="16"/>
        <v>0</v>
      </c>
      <c r="AV52" s="4">
        <f t="shared" si="16"/>
        <v>0</v>
      </c>
      <c r="AW52" s="4">
        <f t="shared" si="16"/>
        <v>0</v>
      </c>
      <c r="AX52" s="4">
        <f t="shared" si="16"/>
        <v>0</v>
      </c>
      <c r="AY52" s="4">
        <f t="shared" si="16"/>
        <v>0</v>
      </c>
      <c r="AZ52" s="4">
        <f t="shared" si="16"/>
        <v>0</v>
      </c>
      <c r="BA52" s="95">
        <f t="shared" si="16"/>
        <v>0</v>
      </c>
      <c r="BB52" s="96"/>
      <c r="BC52" s="96"/>
    </row>
    <row r="53" spans="1:55" s="97" customFormat="1" ht="24.75" customHeight="1">
      <c r="A53" s="39">
        <f t="shared" si="5"/>
        <v>48</v>
      </c>
      <c r="B53" s="51"/>
      <c r="C53" s="56"/>
      <c r="D53" s="57" t="s">
        <v>357</v>
      </c>
      <c r="E53" s="57" t="s">
        <v>168</v>
      </c>
      <c r="F53" s="58"/>
      <c r="G53" s="140" t="s">
        <v>42</v>
      </c>
      <c r="H53" s="39" t="str">
        <f t="shared" si="12"/>
        <v>Non</v>
      </c>
      <c r="I53" s="14">
        <f t="shared" si="13"/>
        <v>6</v>
      </c>
      <c r="J53" s="122"/>
      <c r="K53" s="122">
        <f>COUNTIF(L$5:AK$5,$D53)*4</f>
        <v>0</v>
      </c>
      <c r="L53" s="15"/>
      <c r="M53" s="16"/>
      <c r="N53" s="54">
        <v>3</v>
      </c>
      <c r="O53" s="16">
        <v>3</v>
      </c>
      <c r="P53" s="54"/>
      <c r="Q53" s="55"/>
      <c r="R53" s="59"/>
      <c r="S53" s="16"/>
      <c r="T53" s="59"/>
      <c r="U53" s="55"/>
      <c r="V53" s="59"/>
      <c r="W53" s="16"/>
      <c r="X53" s="59"/>
      <c r="Y53" s="16"/>
      <c r="Z53" s="59"/>
      <c r="AA53" s="55"/>
      <c r="AB53" s="59"/>
      <c r="AC53" s="16"/>
      <c r="AD53" s="54"/>
      <c r="AE53" s="55"/>
      <c r="AF53" s="59"/>
      <c r="AG53" s="16"/>
      <c r="AH53" s="59"/>
      <c r="AI53" s="16"/>
      <c r="AJ53" s="55"/>
      <c r="AK53" s="82"/>
      <c r="AL53" s="4">
        <f t="shared" si="14"/>
        <v>3</v>
      </c>
      <c r="AM53" s="5">
        <f t="shared" si="11"/>
        <v>2</v>
      </c>
      <c r="AN53" s="94">
        <f t="shared" si="16"/>
        <v>0</v>
      </c>
      <c r="AO53" s="4">
        <f t="shared" si="16"/>
        <v>0</v>
      </c>
      <c r="AP53" s="4">
        <f t="shared" si="16"/>
        <v>0</v>
      </c>
      <c r="AQ53" s="4">
        <f t="shared" si="16"/>
        <v>0</v>
      </c>
      <c r="AR53" s="4">
        <f t="shared" si="16"/>
        <v>0</v>
      </c>
      <c r="AS53" s="4">
        <f t="shared" si="16"/>
        <v>0</v>
      </c>
      <c r="AT53" s="4">
        <f t="shared" si="16"/>
        <v>0</v>
      </c>
      <c r="AU53" s="4">
        <f t="shared" si="16"/>
        <v>0</v>
      </c>
      <c r="AV53" s="4">
        <f t="shared" si="16"/>
        <v>0</v>
      </c>
      <c r="AW53" s="4">
        <f t="shared" si="16"/>
        <v>0</v>
      </c>
      <c r="AX53" s="4">
        <f t="shared" si="16"/>
        <v>0</v>
      </c>
      <c r="AY53" s="4">
        <f t="shared" si="16"/>
        <v>0</v>
      </c>
      <c r="AZ53" s="4">
        <f t="shared" si="16"/>
        <v>0</v>
      </c>
      <c r="BA53" s="95">
        <f t="shared" si="16"/>
        <v>0</v>
      </c>
      <c r="BB53" s="96"/>
      <c r="BC53" s="96"/>
    </row>
    <row r="54" spans="1:55" s="97" customFormat="1" ht="24.75" customHeight="1">
      <c r="A54" s="39">
        <f t="shared" si="5"/>
        <v>49</v>
      </c>
      <c r="B54" s="51"/>
      <c r="C54" s="52"/>
      <c r="D54" s="57" t="s">
        <v>98</v>
      </c>
      <c r="E54" s="57" t="s">
        <v>81</v>
      </c>
      <c r="F54" s="58"/>
      <c r="G54" s="57" t="s">
        <v>54</v>
      </c>
      <c r="H54" s="39" t="str">
        <f t="shared" si="12"/>
        <v>Non</v>
      </c>
      <c r="I54" s="14">
        <f t="shared" si="13"/>
        <v>2</v>
      </c>
      <c r="J54" s="122"/>
      <c r="K54" s="122">
        <f>COUNTIF(L$5:AK$5,$D54)*4</f>
        <v>0</v>
      </c>
      <c r="L54" s="15">
        <v>1</v>
      </c>
      <c r="M54" s="16">
        <v>1</v>
      </c>
      <c r="N54" s="54"/>
      <c r="O54" s="16"/>
      <c r="P54" s="54"/>
      <c r="Q54" s="55"/>
      <c r="R54" s="59"/>
      <c r="S54" s="16"/>
      <c r="T54" s="59"/>
      <c r="U54" s="55"/>
      <c r="V54" s="59"/>
      <c r="W54" s="16"/>
      <c r="X54" s="59"/>
      <c r="Y54" s="16"/>
      <c r="Z54" s="59"/>
      <c r="AA54" s="55"/>
      <c r="AB54" s="59"/>
      <c r="AC54" s="16"/>
      <c r="AD54" s="54"/>
      <c r="AE54" s="55"/>
      <c r="AF54" s="59"/>
      <c r="AG54" s="16"/>
      <c r="AH54" s="59"/>
      <c r="AI54" s="16"/>
      <c r="AJ54" s="55"/>
      <c r="AK54" s="82"/>
      <c r="AL54" s="4">
        <f t="shared" si="14"/>
        <v>1</v>
      </c>
      <c r="AM54" s="5">
        <f t="shared" si="11"/>
        <v>2</v>
      </c>
      <c r="AN54" s="94">
        <f t="shared" si="16"/>
        <v>0</v>
      </c>
      <c r="AO54" s="4">
        <f t="shared" si="16"/>
        <v>0</v>
      </c>
      <c r="AP54" s="4">
        <f t="shared" si="16"/>
        <v>0</v>
      </c>
      <c r="AQ54" s="4">
        <f t="shared" si="16"/>
        <v>0</v>
      </c>
      <c r="AR54" s="4">
        <f t="shared" si="16"/>
        <v>0</v>
      </c>
      <c r="AS54" s="4">
        <f t="shared" si="16"/>
        <v>0</v>
      </c>
      <c r="AT54" s="4">
        <f t="shared" si="16"/>
        <v>0</v>
      </c>
      <c r="AU54" s="4">
        <f t="shared" si="16"/>
        <v>0</v>
      </c>
      <c r="AV54" s="4">
        <f t="shared" si="16"/>
        <v>0</v>
      </c>
      <c r="AW54" s="4">
        <f t="shared" si="16"/>
        <v>0</v>
      </c>
      <c r="AX54" s="4">
        <f t="shared" si="16"/>
        <v>0</v>
      </c>
      <c r="AY54" s="4">
        <f t="shared" si="16"/>
        <v>0</v>
      </c>
      <c r="AZ54" s="4">
        <f t="shared" si="16"/>
        <v>0</v>
      </c>
      <c r="BA54" s="95">
        <f t="shared" si="16"/>
        <v>0</v>
      </c>
      <c r="BB54" s="96"/>
      <c r="BC54" s="96"/>
    </row>
    <row r="55" spans="1:55" s="97" customFormat="1" ht="24.75" customHeight="1">
      <c r="A55" s="39">
        <f t="shared" si="5"/>
        <v>50</v>
      </c>
      <c r="B55" s="51"/>
      <c r="C55" s="56"/>
      <c r="D55" s="57" t="s">
        <v>407</v>
      </c>
      <c r="E55" s="57" t="s">
        <v>408</v>
      </c>
      <c r="F55" s="58"/>
      <c r="G55" s="140" t="s">
        <v>84</v>
      </c>
      <c r="H55" s="39" t="str">
        <f t="shared" si="12"/>
        <v>Non</v>
      </c>
      <c r="I55" s="14">
        <f t="shared" si="13"/>
        <v>1</v>
      </c>
      <c r="J55" s="122"/>
      <c r="K55" s="122"/>
      <c r="L55" s="15"/>
      <c r="M55" s="16"/>
      <c r="N55" s="54"/>
      <c r="O55" s="16"/>
      <c r="P55" s="54"/>
      <c r="Q55" s="55"/>
      <c r="R55" s="59"/>
      <c r="S55" s="16"/>
      <c r="T55" s="59"/>
      <c r="U55" s="55"/>
      <c r="V55" s="59"/>
      <c r="W55" s="16"/>
      <c r="X55" s="59"/>
      <c r="Y55" s="16"/>
      <c r="Z55" s="59"/>
      <c r="AA55" s="55"/>
      <c r="AB55" s="59"/>
      <c r="AC55" s="16"/>
      <c r="AD55" s="54"/>
      <c r="AE55" s="55"/>
      <c r="AF55" s="59"/>
      <c r="AG55" s="16"/>
      <c r="AH55" s="59"/>
      <c r="AI55" s="16"/>
      <c r="AJ55" s="55">
        <v>1</v>
      </c>
      <c r="AK55" s="82"/>
      <c r="AL55" s="4">
        <f t="shared" si="14"/>
        <v>1</v>
      </c>
      <c r="AM55" s="5">
        <f t="shared" si="11"/>
        <v>1</v>
      </c>
      <c r="AN55" s="94">
        <f t="shared" si="16"/>
        <v>0</v>
      </c>
      <c r="AO55" s="4">
        <f t="shared" si="16"/>
        <v>0</v>
      </c>
      <c r="AP55" s="4">
        <f t="shared" si="16"/>
        <v>0</v>
      </c>
      <c r="AQ55" s="4">
        <f t="shared" si="16"/>
        <v>0</v>
      </c>
      <c r="AR55" s="4">
        <f t="shared" si="16"/>
        <v>0</v>
      </c>
      <c r="AS55" s="4">
        <f t="shared" si="16"/>
        <v>0</v>
      </c>
      <c r="AT55" s="4">
        <f t="shared" si="16"/>
        <v>0</v>
      </c>
      <c r="AU55" s="4">
        <f t="shared" si="16"/>
        <v>0</v>
      </c>
      <c r="AV55" s="4">
        <f t="shared" si="16"/>
        <v>0</v>
      </c>
      <c r="AW55" s="4">
        <f t="shared" si="16"/>
        <v>0</v>
      </c>
      <c r="AX55" s="4">
        <f t="shared" si="16"/>
        <v>0</v>
      </c>
      <c r="AY55" s="4">
        <f t="shared" si="16"/>
        <v>0</v>
      </c>
      <c r="AZ55" s="4">
        <f t="shared" si="16"/>
        <v>0</v>
      </c>
      <c r="BA55" s="95">
        <f t="shared" si="16"/>
        <v>0</v>
      </c>
      <c r="BB55" s="96"/>
      <c r="BC55" s="96"/>
    </row>
    <row r="56" spans="1:55" s="97" customFormat="1" ht="24.75" customHeight="1">
      <c r="A56" s="39">
        <f t="shared" si="5"/>
        <v>51</v>
      </c>
      <c r="B56" s="51"/>
      <c r="C56" s="56"/>
      <c r="D56" s="57"/>
      <c r="E56" s="57"/>
      <c r="F56" s="58"/>
      <c r="G56" s="140"/>
      <c r="H56" s="39" t="str">
        <f t="shared" si="12"/>
        <v>Non</v>
      </c>
      <c r="I56" s="14">
        <f t="shared" si="13"/>
        <v>0</v>
      </c>
      <c r="J56" s="122"/>
      <c r="K56" s="122"/>
      <c r="L56" s="15"/>
      <c r="M56" s="16"/>
      <c r="N56" s="54"/>
      <c r="O56" s="16"/>
      <c r="P56" s="54"/>
      <c r="Q56" s="55"/>
      <c r="R56" s="59"/>
      <c r="S56" s="16"/>
      <c r="T56" s="59"/>
      <c r="U56" s="55"/>
      <c r="V56" s="59"/>
      <c r="W56" s="16"/>
      <c r="X56" s="59"/>
      <c r="Y56" s="16"/>
      <c r="Z56" s="59"/>
      <c r="AA56" s="55"/>
      <c r="AB56" s="59"/>
      <c r="AC56" s="16"/>
      <c r="AD56" s="54"/>
      <c r="AE56" s="55"/>
      <c r="AF56" s="59"/>
      <c r="AG56" s="16"/>
      <c r="AH56" s="59"/>
      <c r="AI56" s="16"/>
      <c r="AJ56" s="55"/>
      <c r="AK56" s="82"/>
      <c r="AL56" s="4">
        <f t="shared" si="14"/>
        <v>0</v>
      </c>
      <c r="AM56" s="5">
        <f t="shared" si="11"/>
        <v>0</v>
      </c>
      <c r="AN56" s="94">
        <f aca="true" t="shared" si="17" ref="AN56:BA61">IF($AM56&gt;Nbcourse+AN$3-1-$J56,LARGE($L56:$AK56,Nbcourse+AN$3-$J56),0)</f>
        <v>0</v>
      </c>
      <c r="AO56" s="4">
        <f t="shared" si="17"/>
        <v>0</v>
      </c>
      <c r="AP56" s="4">
        <f t="shared" si="17"/>
        <v>0</v>
      </c>
      <c r="AQ56" s="4">
        <f t="shared" si="17"/>
        <v>0</v>
      </c>
      <c r="AR56" s="4">
        <f t="shared" si="17"/>
        <v>0</v>
      </c>
      <c r="AS56" s="4">
        <f t="shared" si="17"/>
        <v>0</v>
      </c>
      <c r="AT56" s="4">
        <f t="shared" si="17"/>
        <v>0</v>
      </c>
      <c r="AU56" s="4">
        <f t="shared" si="17"/>
        <v>0</v>
      </c>
      <c r="AV56" s="4">
        <f t="shared" si="17"/>
        <v>0</v>
      </c>
      <c r="AW56" s="4">
        <f t="shared" si="17"/>
        <v>0</v>
      </c>
      <c r="AX56" s="4">
        <f t="shared" si="17"/>
        <v>0</v>
      </c>
      <c r="AY56" s="4">
        <f t="shared" si="17"/>
        <v>0</v>
      </c>
      <c r="AZ56" s="4">
        <f t="shared" si="17"/>
        <v>0</v>
      </c>
      <c r="BA56" s="95">
        <f t="shared" si="17"/>
        <v>0</v>
      </c>
      <c r="BB56" s="96"/>
      <c r="BC56" s="96"/>
    </row>
    <row r="57" spans="1:55" s="97" customFormat="1" ht="24.75" customHeight="1">
      <c r="A57" s="39">
        <f t="shared" si="5"/>
        <v>52</v>
      </c>
      <c r="B57" s="51"/>
      <c r="C57" s="56"/>
      <c r="D57" s="57"/>
      <c r="E57" s="57"/>
      <c r="F57" s="58"/>
      <c r="G57" s="140"/>
      <c r="H57" s="39" t="str">
        <f t="shared" si="12"/>
        <v>Non</v>
      </c>
      <c r="I57" s="14">
        <f t="shared" si="13"/>
        <v>0</v>
      </c>
      <c r="J57" s="122"/>
      <c r="K57" s="122"/>
      <c r="L57" s="15"/>
      <c r="M57" s="16"/>
      <c r="N57" s="54"/>
      <c r="O57" s="16"/>
      <c r="P57" s="54"/>
      <c r="Q57" s="55"/>
      <c r="R57" s="59"/>
      <c r="S57" s="16"/>
      <c r="T57" s="59"/>
      <c r="U57" s="55"/>
      <c r="V57" s="59"/>
      <c r="W57" s="16"/>
      <c r="X57" s="59"/>
      <c r="Y57" s="16"/>
      <c r="Z57" s="59"/>
      <c r="AA57" s="55"/>
      <c r="AB57" s="59"/>
      <c r="AC57" s="16"/>
      <c r="AD57" s="54"/>
      <c r="AE57" s="55"/>
      <c r="AF57" s="59"/>
      <c r="AG57" s="16"/>
      <c r="AH57" s="59"/>
      <c r="AI57" s="16"/>
      <c r="AJ57" s="55"/>
      <c r="AK57" s="82"/>
      <c r="AL57" s="4">
        <f t="shared" si="14"/>
        <v>0</v>
      </c>
      <c r="AM57" s="5">
        <f t="shared" si="11"/>
        <v>0</v>
      </c>
      <c r="AN57" s="94">
        <f t="shared" si="17"/>
        <v>0</v>
      </c>
      <c r="AO57" s="4">
        <f t="shared" si="17"/>
        <v>0</v>
      </c>
      <c r="AP57" s="4">
        <f t="shared" si="17"/>
        <v>0</v>
      </c>
      <c r="AQ57" s="4">
        <f t="shared" si="17"/>
        <v>0</v>
      </c>
      <c r="AR57" s="4">
        <f t="shared" si="17"/>
        <v>0</v>
      </c>
      <c r="AS57" s="4">
        <f t="shared" si="17"/>
        <v>0</v>
      </c>
      <c r="AT57" s="4">
        <f t="shared" si="17"/>
        <v>0</v>
      </c>
      <c r="AU57" s="4">
        <f t="shared" si="17"/>
        <v>0</v>
      </c>
      <c r="AV57" s="4">
        <f t="shared" si="17"/>
        <v>0</v>
      </c>
      <c r="AW57" s="4">
        <f t="shared" si="17"/>
        <v>0</v>
      </c>
      <c r="AX57" s="4">
        <f t="shared" si="17"/>
        <v>0</v>
      </c>
      <c r="AY57" s="4">
        <f t="shared" si="17"/>
        <v>0</v>
      </c>
      <c r="AZ57" s="4">
        <f t="shared" si="17"/>
        <v>0</v>
      </c>
      <c r="BA57" s="95">
        <f t="shared" si="17"/>
        <v>0</v>
      </c>
      <c r="BB57" s="96"/>
      <c r="BC57" s="96"/>
    </row>
    <row r="58" spans="1:55" s="97" customFormat="1" ht="24.75" customHeight="1">
      <c r="A58" s="39">
        <f t="shared" si="5"/>
        <v>53</v>
      </c>
      <c r="B58" s="51"/>
      <c r="C58" s="56"/>
      <c r="D58" s="57"/>
      <c r="E58" s="57"/>
      <c r="F58" s="58"/>
      <c r="G58" s="140"/>
      <c r="H58" s="39" t="str">
        <f t="shared" si="12"/>
        <v>Non</v>
      </c>
      <c r="I58" s="14">
        <f t="shared" si="13"/>
        <v>0</v>
      </c>
      <c r="J58" s="122"/>
      <c r="K58" s="122"/>
      <c r="L58" s="15"/>
      <c r="M58" s="16"/>
      <c r="N58" s="54"/>
      <c r="O58" s="16"/>
      <c r="P58" s="54"/>
      <c r="Q58" s="55"/>
      <c r="R58" s="59"/>
      <c r="S58" s="16"/>
      <c r="T58" s="59"/>
      <c r="U58" s="55"/>
      <c r="V58" s="59"/>
      <c r="W58" s="16"/>
      <c r="X58" s="59"/>
      <c r="Y58" s="16"/>
      <c r="Z58" s="59"/>
      <c r="AA58" s="55"/>
      <c r="AB58" s="59"/>
      <c r="AC58" s="16"/>
      <c r="AD58" s="54"/>
      <c r="AE58" s="55"/>
      <c r="AF58" s="59"/>
      <c r="AG58" s="16"/>
      <c r="AH58" s="59"/>
      <c r="AI58" s="16"/>
      <c r="AJ58" s="55"/>
      <c r="AK58" s="82"/>
      <c r="AL58" s="4">
        <f t="shared" si="14"/>
        <v>0</v>
      </c>
      <c r="AM58" s="5">
        <f t="shared" si="11"/>
        <v>0</v>
      </c>
      <c r="AN58" s="94">
        <f t="shared" si="17"/>
        <v>0</v>
      </c>
      <c r="AO58" s="4">
        <f t="shared" si="17"/>
        <v>0</v>
      </c>
      <c r="AP58" s="4">
        <f t="shared" si="17"/>
        <v>0</v>
      </c>
      <c r="AQ58" s="4">
        <f t="shared" si="17"/>
        <v>0</v>
      </c>
      <c r="AR58" s="4">
        <f t="shared" si="17"/>
        <v>0</v>
      </c>
      <c r="AS58" s="4">
        <f t="shared" si="17"/>
        <v>0</v>
      </c>
      <c r="AT58" s="4">
        <f t="shared" si="17"/>
        <v>0</v>
      </c>
      <c r="AU58" s="4">
        <f t="shared" si="17"/>
        <v>0</v>
      </c>
      <c r="AV58" s="4">
        <f t="shared" si="17"/>
        <v>0</v>
      </c>
      <c r="AW58" s="4">
        <f t="shared" si="17"/>
        <v>0</v>
      </c>
      <c r="AX58" s="4">
        <f t="shared" si="17"/>
        <v>0</v>
      </c>
      <c r="AY58" s="4">
        <f t="shared" si="17"/>
        <v>0</v>
      </c>
      <c r="AZ58" s="4">
        <f t="shared" si="17"/>
        <v>0</v>
      </c>
      <c r="BA58" s="95">
        <f t="shared" si="17"/>
        <v>0</v>
      </c>
      <c r="BB58" s="96"/>
      <c r="BC58" s="96"/>
    </row>
    <row r="59" spans="1:55" s="97" customFormat="1" ht="24.75" customHeight="1">
      <c r="A59" s="39">
        <f t="shared" si="5"/>
        <v>54</v>
      </c>
      <c r="B59" s="51"/>
      <c r="C59" s="56"/>
      <c r="D59" s="57"/>
      <c r="E59" s="57"/>
      <c r="F59" s="58"/>
      <c r="G59" s="140"/>
      <c r="H59" s="39" t="str">
        <f t="shared" si="12"/>
        <v>Non</v>
      </c>
      <c r="I59" s="14">
        <f t="shared" si="13"/>
        <v>0</v>
      </c>
      <c r="J59" s="122"/>
      <c r="K59" s="122"/>
      <c r="L59" s="15"/>
      <c r="M59" s="16"/>
      <c r="N59" s="54"/>
      <c r="O59" s="16"/>
      <c r="P59" s="54"/>
      <c r="Q59" s="55"/>
      <c r="R59" s="59"/>
      <c r="S59" s="16"/>
      <c r="T59" s="59"/>
      <c r="U59" s="55"/>
      <c r="V59" s="59"/>
      <c r="W59" s="16"/>
      <c r="X59" s="59"/>
      <c r="Y59" s="16"/>
      <c r="Z59" s="59"/>
      <c r="AA59" s="55"/>
      <c r="AB59" s="59"/>
      <c r="AC59" s="16"/>
      <c r="AD59" s="54"/>
      <c r="AE59" s="55"/>
      <c r="AF59" s="59"/>
      <c r="AG59" s="16"/>
      <c r="AH59" s="59"/>
      <c r="AI59" s="16"/>
      <c r="AJ59" s="55"/>
      <c r="AK59" s="82"/>
      <c r="AL59" s="4">
        <f t="shared" si="14"/>
        <v>0</v>
      </c>
      <c r="AM59" s="5">
        <f t="shared" si="11"/>
        <v>0</v>
      </c>
      <c r="AN59" s="94">
        <f t="shared" si="17"/>
        <v>0</v>
      </c>
      <c r="AO59" s="4">
        <f t="shared" si="17"/>
        <v>0</v>
      </c>
      <c r="AP59" s="4">
        <f t="shared" si="17"/>
        <v>0</v>
      </c>
      <c r="AQ59" s="4">
        <f t="shared" si="17"/>
        <v>0</v>
      </c>
      <c r="AR59" s="4">
        <f t="shared" si="17"/>
        <v>0</v>
      </c>
      <c r="AS59" s="4">
        <f t="shared" si="17"/>
        <v>0</v>
      </c>
      <c r="AT59" s="4">
        <f t="shared" si="17"/>
        <v>0</v>
      </c>
      <c r="AU59" s="4">
        <f t="shared" si="17"/>
        <v>0</v>
      </c>
      <c r="AV59" s="4">
        <f t="shared" si="17"/>
        <v>0</v>
      </c>
      <c r="AW59" s="4">
        <f t="shared" si="17"/>
        <v>0</v>
      </c>
      <c r="AX59" s="4">
        <f t="shared" si="17"/>
        <v>0</v>
      </c>
      <c r="AY59" s="4">
        <f t="shared" si="17"/>
        <v>0</v>
      </c>
      <c r="AZ59" s="4">
        <f t="shared" si="17"/>
        <v>0</v>
      </c>
      <c r="BA59" s="95">
        <f t="shared" si="17"/>
        <v>0</v>
      </c>
      <c r="BB59" s="96"/>
      <c r="BC59" s="96"/>
    </row>
    <row r="60" spans="1:55" s="97" customFormat="1" ht="24.75" customHeight="1">
      <c r="A60" s="39">
        <f t="shared" si="5"/>
        <v>55</v>
      </c>
      <c r="B60" s="51"/>
      <c r="C60" s="56"/>
      <c r="D60" s="57"/>
      <c r="E60" s="57"/>
      <c r="F60" s="58"/>
      <c r="G60" s="140"/>
      <c r="H60" s="39" t="str">
        <f t="shared" si="12"/>
        <v>Non</v>
      </c>
      <c r="I60" s="14">
        <f t="shared" si="13"/>
        <v>0</v>
      </c>
      <c r="J60" s="122"/>
      <c r="K60" s="122"/>
      <c r="L60" s="15"/>
      <c r="M60" s="16"/>
      <c r="N60" s="54"/>
      <c r="O60" s="16"/>
      <c r="P60" s="54"/>
      <c r="Q60" s="55"/>
      <c r="R60" s="59"/>
      <c r="S60" s="16"/>
      <c r="T60" s="59"/>
      <c r="U60" s="55"/>
      <c r="V60" s="59"/>
      <c r="W60" s="16"/>
      <c r="X60" s="59"/>
      <c r="Y60" s="16"/>
      <c r="Z60" s="59"/>
      <c r="AA60" s="55"/>
      <c r="AB60" s="59"/>
      <c r="AC60" s="16"/>
      <c r="AD60" s="54"/>
      <c r="AE60" s="55"/>
      <c r="AF60" s="59"/>
      <c r="AG60" s="16"/>
      <c r="AH60" s="59"/>
      <c r="AI60" s="16"/>
      <c r="AJ60" s="55"/>
      <c r="AK60" s="82"/>
      <c r="AL60" s="4">
        <f t="shared" si="14"/>
        <v>0</v>
      </c>
      <c r="AM60" s="5">
        <f t="shared" si="11"/>
        <v>0</v>
      </c>
      <c r="AN60" s="94">
        <f t="shared" si="17"/>
        <v>0</v>
      </c>
      <c r="AO60" s="4">
        <f t="shared" si="17"/>
        <v>0</v>
      </c>
      <c r="AP60" s="4">
        <f t="shared" si="17"/>
        <v>0</v>
      </c>
      <c r="AQ60" s="4">
        <f t="shared" si="17"/>
        <v>0</v>
      </c>
      <c r="AR60" s="4">
        <f t="shared" si="17"/>
        <v>0</v>
      </c>
      <c r="AS60" s="4">
        <f t="shared" si="17"/>
        <v>0</v>
      </c>
      <c r="AT60" s="4">
        <f t="shared" si="17"/>
        <v>0</v>
      </c>
      <c r="AU60" s="4">
        <f t="shared" si="17"/>
        <v>0</v>
      </c>
      <c r="AV60" s="4">
        <f t="shared" si="17"/>
        <v>0</v>
      </c>
      <c r="AW60" s="4">
        <f t="shared" si="17"/>
        <v>0</v>
      </c>
      <c r="AX60" s="4">
        <f t="shared" si="17"/>
        <v>0</v>
      </c>
      <c r="AY60" s="4">
        <f t="shared" si="17"/>
        <v>0</v>
      </c>
      <c r="AZ60" s="4">
        <f t="shared" si="17"/>
        <v>0</v>
      </c>
      <c r="BA60" s="95">
        <f t="shared" si="17"/>
        <v>0</v>
      </c>
      <c r="BB60" s="96"/>
      <c r="BC60" s="96"/>
    </row>
    <row r="61" spans="1:55" s="97" customFormat="1" ht="24.75" customHeight="1">
      <c r="A61" s="39">
        <f t="shared" si="5"/>
        <v>56</v>
      </c>
      <c r="B61" s="51"/>
      <c r="C61" s="56"/>
      <c r="D61" s="57"/>
      <c r="E61" s="57"/>
      <c r="F61" s="58"/>
      <c r="G61" s="140"/>
      <c r="H61" s="39" t="str">
        <f t="shared" si="12"/>
        <v>Non</v>
      </c>
      <c r="I61" s="14">
        <f t="shared" si="13"/>
        <v>0</v>
      </c>
      <c r="J61" s="122"/>
      <c r="K61" s="122"/>
      <c r="L61" s="15"/>
      <c r="M61" s="16"/>
      <c r="N61" s="54"/>
      <c r="O61" s="16"/>
      <c r="P61" s="54"/>
      <c r="Q61" s="55"/>
      <c r="R61" s="59"/>
      <c r="S61" s="16"/>
      <c r="T61" s="59"/>
      <c r="U61" s="55"/>
      <c r="V61" s="59"/>
      <c r="W61" s="16"/>
      <c r="X61" s="59"/>
      <c r="Y61" s="16"/>
      <c r="Z61" s="59"/>
      <c r="AA61" s="55"/>
      <c r="AB61" s="59"/>
      <c r="AC61" s="16"/>
      <c r="AD61" s="54"/>
      <c r="AE61" s="55"/>
      <c r="AF61" s="59"/>
      <c r="AG61" s="16"/>
      <c r="AH61" s="59"/>
      <c r="AI61" s="16"/>
      <c r="AJ61" s="55"/>
      <c r="AK61" s="82"/>
      <c r="AL61" s="4">
        <f t="shared" si="14"/>
        <v>0</v>
      </c>
      <c r="AM61" s="5">
        <f t="shared" si="11"/>
        <v>0</v>
      </c>
      <c r="AN61" s="94">
        <f t="shared" si="17"/>
        <v>0</v>
      </c>
      <c r="AO61" s="4">
        <f t="shared" si="17"/>
        <v>0</v>
      </c>
      <c r="AP61" s="4">
        <f t="shared" si="17"/>
        <v>0</v>
      </c>
      <c r="AQ61" s="4">
        <f t="shared" si="17"/>
        <v>0</v>
      </c>
      <c r="AR61" s="4">
        <f t="shared" si="17"/>
        <v>0</v>
      </c>
      <c r="AS61" s="4">
        <f t="shared" si="17"/>
        <v>0</v>
      </c>
      <c r="AT61" s="4">
        <f t="shared" si="17"/>
        <v>0</v>
      </c>
      <c r="AU61" s="4">
        <f t="shared" si="17"/>
        <v>0</v>
      </c>
      <c r="AV61" s="4">
        <f t="shared" si="17"/>
        <v>0</v>
      </c>
      <c r="AW61" s="4">
        <f t="shared" si="17"/>
        <v>0</v>
      </c>
      <c r="AX61" s="4">
        <f t="shared" si="17"/>
        <v>0</v>
      </c>
      <c r="AY61" s="4">
        <f t="shared" si="17"/>
        <v>0</v>
      </c>
      <c r="AZ61" s="4">
        <f t="shared" si="17"/>
        <v>0</v>
      </c>
      <c r="BA61" s="95">
        <f t="shared" si="17"/>
        <v>0</v>
      </c>
      <c r="BB61" s="96"/>
      <c r="BC61" s="96"/>
    </row>
    <row r="62" spans="1:55" s="97" customFormat="1" ht="24.75" customHeight="1" thickBot="1">
      <c r="A62" s="39">
        <f t="shared" si="5"/>
        <v>57</v>
      </c>
      <c r="B62" s="51"/>
      <c r="C62" s="56"/>
      <c r="D62" s="57"/>
      <c r="E62" s="57"/>
      <c r="F62" s="58"/>
      <c r="G62" s="140"/>
      <c r="H62" s="39" t="str">
        <f t="shared" si="12"/>
        <v>Non</v>
      </c>
      <c r="I62" s="14">
        <f t="shared" si="13"/>
        <v>0</v>
      </c>
      <c r="J62" s="122"/>
      <c r="K62" s="122">
        <f>COUNTIF(L$5:AK$5,$D62)*4</f>
        <v>0</v>
      </c>
      <c r="L62" s="15"/>
      <c r="M62" s="16"/>
      <c r="N62" s="54"/>
      <c r="O62" s="16"/>
      <c r="P62" s="54"/>
      <c r="Q62" s="55"/>
      <c r="R62" s="59"/>
      <c r="S62" s="16"/>
      <c r="T62" s="59"/>
      <c r="U62" s="55"/>
      <c r="V62" s="59"/>
      <c r="W62" s="16"/>
      <c r="X62" s="59"/>
      <c r="Y62" s="16"/>
      <c r="Z62" s="59"/>
      <c r="AA62" s="55"/>
      <c r="AB62" s="59"/>
      <c r="AC62" s="16"/>
      <c r="AD62" s="54"/>
      <c r="AE62" s="55"/>
      <c r="AF62" s="59"/>
      <c r="AG62" s="16"/>
      <c r="AH62" s="59"/>
      <c r="AI62" s="16"/>
      <c r="AJ62" s="55"/>
      <c r="AK62" s="82"/>
      <c r="AL62" s="4">
        <f t="shared" si="14"/>
        <v>0</v>
      </c>
      <c r="AM62" s="5">
        <f>COUNTA(L62:AK62)</f>
        <v>0</v>
      </c>
      <c r="AN62" s="94">
        <f aca="true" t="shared" si="18" ref="AN62:BA62">IF($AM62&gt;Nbcourse+AN$3-1-$J62,LARGE($L62:$AK62,Nbcourse+AN$3-$J62),0)</f>
        <v>0</v>
      </c>
      <c r="AO62" s="4">
        <f t="shared" si="18"/>
        <v>0</v>
      </c>
      <c r="AP62" s="4">
        <f t="shared" si="18"/>
        <v>0</v>
      </c>
      <c r="AQ62" s="4">
        <f t="shared" si="18"/>
        <v>0</v>
      </c>
      <c r="AR62" s="4">
        <f t="shared" si="18"/>
        <v>0</v>
      </c>
      <c r="AS62" s="4">
        <f t="shared" si="18"/>
        <v>0</v>
      </c>
      <c r="AT62" s="4">
        <f t="shared" si="18"/>
        <v>0</v>
      </c>
      <c r="AU62" s="4">
        <f t="shared" si="18"/>
        <v>0</v>
      </c>
      <c r="AV62" s="4">
        <f t="shared" si="18"/>
        <v>0</v>
      </c>
      <c r="AW62" s="4">
        <f t="shared" si="18"/>
        <v>0</v>
      </c>
      <c r="AX62" s="4">
        <f t="shared" si="18"/>
        <v>0</v>
      </c>
      <c r="AY62" s="4">
        <f t="shared" si="18"/>
        <v>0</v>
      </c>
      <c r="AZ62" s="4">
        <f t="shared" si="18"/>
        <v>0</v>
      </c>
      <c r="BA62" s="95">
        <f t="shared" si="18"/>
        <v>0</v>
      </c>
      <c r="BB62" s="96"/>
      <c r="BC62" s="96"/>
    </row>
    <row r="63" spans="1:55" s="97" customFormat="1" ht="24.75" customHeight="1" thickBot="1">
      <c r="A63" s="84"/>
      <c r="B63" s="85"/>
      <c r="C63" s="86" t="s">
        <v>6</v>
      </c>
      <c r="D63" s="86"/>
      <c r="E63" s="86"/>
      <c r="F63" s="86"/>
      <c r="G63" s="86"/>
      <c r="H63" s="85"/>
      <c r="I63" s="13"/>
      <c r="J63" s="85"/>
      <c r="K63" s="130"/>
      <c r="L63" s="87">
        <f>COUNT(L$6:L62)</f>
        <v>26</v>
      </c>
      <c r="M63" s="88">
        <v>0</v>
      </c>
      <c r="N63" s="89">
        <f>COUNT(N$6:N62)</f>
        <v>23</v>
      </c>
      <c r="O63" s="88">
        <f>COUNT(O$6:O62)</f>
        <v>23</v>
      </c>
      <c r="P63" s="89">
        <f>COUNT(P$6:P62)</f>
        <v>0</v>
      </c>
      <c r="Q63" s="90">
        <f>COUNT(Q$6:Q62)</f>
        <v>0</v>
      </c>
      <c r="R63" s="91">
        <f>COUNT(R$6:R62)</f>
        <v>0</v>
      </c>
      <c r="S63" s="88">
        <f>COUNT(S$6:S62)</f>
        <v>0</v>
      </c>
      <c r="T63" s="91">
        <f>COUNT(T$6:T62)</f>
        <v>0</v>
      </c>
      <c r="U63" s="90">
        <f>COUNT(U$6:U62)</f>
        <v>0</v>
      </c>
      <c r="V63" s="91">
        <f>COUNT(V$6:V62)</f>
        <v>0</v>
      </c>
      <c r="W63" s="88">
        <f>COUNT(W$6:W62)</f>
        <v>0</v>
      </c>
      <c r="X63" s="91">
        <f>COUNT(X$6:X62)</f>
        <v>0</v>
      </c>
      <c r="Y63" s="88">
        <f>COUNT(Y$6:Y62)</f>
        <v>0</v>
      </c>
      <c r="Z63" s="91">
        <f>COUNT(Z$6:Z62)</f>
        <v>0</v>
      </c>
      <c r="AA63" s="90">
        <f>COUNT(AA$6:AA62)</f>
        <v>0</v>
      </c>
      <c r="AB63" s="91">
        <f>COUNT(AB$6:AB62)</f>
        <v>0</v>
      </c>
      <c r="AC63" s="88">
        <f>COUNT(AC$6:AC62)</f>
        <v>0</v>
      </c>
      <c r="AD63" s="89">
        <f>COUNT(AD$6:AD62)</f>
        <v>0</v>
      </c>
      <c r="AE63" s="90">
        <f>COUNT(AE$6:AE62)</f>
        <v>0</v>
      </c>
      <c r="AF63" s="91">
        <f>COUNT(AF$6:AF62)</f>
        <v>0</v>
      </c>
      <c r="AG63" s="88">
        <f>COUNT(AG$6:AG62)</f>
        <v>0</v>
      </c>
      <c r="AH63" s="91">
        <f>COUNT(AH$6:AH62)</f>
        <v>0</v>
      </c>
      <c r="AI63" s="88">
        <f>COUNT(AI$6:AI62)</f>
        <v>0</v>
      </c>
      <c r="AJ63" s="90">
        <f>COUNT(AJ$6:AJ62)</f>
        <v>29</v>
      </c>
      <c r="AK63" s="92">
        <f>COUNT(AK$6:AK62)</f>
        <v>28</v>
      </c>
      <c r="AL63" s="4"/>
      <c r="AM63" s="5"/>
      <c r="AN63" s="131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3"/>
      <c r="BB63" s="96"/>
      <c r="BC63" s="96"/>
    </row>
    <row r="64" spans="1:55" ht="23.25" customHeight="1">
      <c r="A64" s="11"/>
      <c r="B64" s="40"/>
      <c r="D64" s="42"/>
      <c r="E64" s="42"/>
      <c r="F64" s="9" t="s">
        <v>15</v>
      </c>
      <c r="G64" s="43">
        <f>Nbcourse</f>
        <v>5</v>
      </c>
      <c r="I64" s="44"/>
      <c r="J64" s="11"/>
      <c r="K64" s="11"/>
      <c r="M64" s="45"/>
      <c r="N64" s="5"/>
      <c r="O64" s="5"/>
      <c r="T64" s="46"/>
      <c r="U64" s="5"/>
      <c r="V64" s="5"/>
      <c r="W64" s="5"/>
      <c r="X64" s="9" t="s">
        <v>16</v>
      </c>
      <c r="Y64" s="10">
        <f>classé/2</f>
        <v>2</v>
      </c>
      <c r="Z64" s="46" t="s">
        <v>17</v>
      </c>
      <c r="AA64" s="5"/>
      <c r="AB64" s="5"/>
      <c r="AC64" s="5"/>
      <c r="AD64" s="5"/>
      <c r="AE64" s="5"/>
      <c r="AF64" s="9"/>
      <c r="AG64" s="10"/>
      <c r="AH64" s="5"/>
      <c r="AI64" s="5"/>
      <c r="AJ64" s="5"/>
      <c r="AK64" s="47"/>
      <c r="AL64" s="47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42"/>
      <c r="BC64" s="42"/>
    </row>
    <row r="65" spans="1:55" ht="12.75">
      <c r="A65" s="11"/>
      <c r="B65" s="11"/>
      <c r="C65" s="42"/>
      <c r="D65" s="42"/>
      <c r="E65" s="42"/>
      <c r="F65" s="42"/>
      <c r="G65" s="42"/>
      <c r="H65" s="11"/>
      <c r="I65" s="44"/>
      <c r="J65" s="11"/>
      <c r="K65" s="11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47"/>
      <c r="AL65" s="47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42"/>
      <c r="BC65" s="42"/>
    </row>
    <row r="66" spans="1:55" ht="12.75">
      <c r="A66" s="11"/>
      <c r="B66" s="11"/>
      <c r="C66" s="48"/>
      <c r="D66" s="42"/>
      <c r="E66" s="42"/>
      <c r="F66" s="42"/>
      <c r="G66" s="42"/>
      <c r="H66" s="11"/>
      <c r="I66" s="44"/>
      <c r="J66" s="11"/>
      <c r="K66" s="11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47"/>
      <c r="AL66" s="47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42"/>
      <c r="BC66" s="42"/>
    </row>
    <row r="67" spans="1:55" ht="12.75">
      <c r="A67" s="11"/>
      <c r="B67" s="11"/>
      <c r="C67" s="48"/>
      <c r="D67" s="42"/>
      <c r="E67" s="42"/>
      <c r="F67" s="42"/>
      <c r="G67" s="42"/>
      <c r="H67" s="11"/>
      <c r="I67" s="44"/>
      <c r="J67" s="11"/>
      <c r="K67" s="11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47"/>
      <c r="AL67" s="47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42"/>
      <c r="BC67" s="42"/>
    </row>
    <row r="68" spans="1:55" ht="12.75">
      <c r="A68" s="11"/>
      <c r="B68" s="11"/>
      <c r="C68" s="48"/>
      <c r="D68" s="42"/>
      <c r="E68" s="42"/>
      <c r="F68" s="42"/>
      <c r="G68" s="42"/>
      <c r="H68" s="11"/>
      <c r="I68" s="44"/>
      <c r="J68" s="11"/>
      <c r="K68" s="11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47"/>
      <c r="AL68" s="47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42"/>
      <c r="BC68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62">
      <formula1>$BC$6:$BC$20</formula1>
    </dataValidation>
  </dataValidations>
  <printOptions horizontalCentered="1"/>
  <pageMargins left="0.7874015748031497" right="0.7874015748031497" top="0.32" bottom="0.3937007874015748" header="0.1968503937007874" footer="0.1968503937007874"/>
  <pageSetup horizontalDpi="600" verticalDpi="600" orientation="portrait" paperSize="9" scale="57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2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L34" sqref="L34"/>
      <selection pane="topRight" activeCell="L34" sqref="L34"/>
      <selection pane="bottomLeft" activeCell="L34" sqref="L34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33</v>
      </c>
      <c r="B1" s="17"/>
      <c r="C1" s="17"/>
      <c r="D1" s="17"/>
      <c r="E1" s="17"/>
      <c r="F1" s="17"/>
      <c r="G1" s="17"/>
      <c r="H1" s="17"/>
      <c r="I1" s="17"/>
      <c r="L1" s="19" t="s">
        <v>22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s="104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103"/>
      <c r="AN2" s="149" t="s">
        <v>10</v>
      </c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1"/>
    </row>
    <row r="3" spans="1:55" s="108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45" t="s">
        <v>21</v>
      </c>
      <c r="K3" s="145" t="s">
        <v>24</v>
      </c>
      <c r="L3" s="148">
        <v>40985</v>
      </c>
      <c r="M3" s="144"/>
      <c r="N3" s="144">
        <v>41070</v>
      </c>
      <c r="O3" s="144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4">
        <v>41203</v>
      </c>
      <c r="AK3" s="152"/>
      <c r="AL3" s="25" t="s">
        <v>11</v>
      </c>
      <c r="AM3" s="25" t="s">
        <v>18</v>
      </c>
      <c r="AN3" s="105">
        <v>1</v>
      </c>
      <c r="AO3" s="106">
        <v>2</v>
      </c>
      <c r="AP3" s="106">
        <v>3</v>
      </c>
      <c r="AQ3" s="106">
        <v>4</v>
      </c>
      <c r="AR3" s="106">
        <v>5</v>
      </c>
      <c r="AS3" s="106">
        <v>6</v>
      </c>
      <c r="AT3" s="106">
        <v>7</v>
      </c>
      <c r="AU3" s="106">
        <v>8</v>
      </c>
      <c r="AV3" s="106">
        <v>9</v>
      </c>
      <c r="AW3" s="106">
        <v>10</v>
      </c>
      <c r="AX3" s="106">
        <v>11</v>
      </c>
      <c r="AY3" s="106">
        <v>12</v>
      </c>
      <c r="AZ3" s="106">
        <v>13</v>
      </c>
      <c r="BA3" s="107">
        <v>14</v>
      </c>
      <c r="BB3" s="25"/>
      <c r="BC3" s="25"/>
    </row>
    <row r="4" spans="1:55" s="113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46"/>
      <c r="K4" s="146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/>
      <c r="U4" s="37"/>
      <c r="V4" s="36"/>
      <c r="W4" s="35"/>
      <c r="X4" s="36"/>
      <c r="Y4" s="35"/>
      <c r="Z4" s="36"/>
      <c r="AA4" s="37"/>
      <c r="AB4" s="36"/>
      <c r="AC4" s="35"/>
      <c r="AD4" s="38"/>
      <c r="AE4" s="37"/>
      <c r="AF4" s="36"/>
      <c r="AG4" s="35"/>
      <c r="AH4" s="36"/>
      <c r="AI4" s="35"/>
      <c r="AJ4" s="36" t="s">
        <v>13</v>
      </c>
      <c r="AK4" s="81" t="s">
        <v>14</v>
      </c>
      <c r="AL4" s="25"/>
      <c r="AM4" s="109"/>
      <c r="AN4" s="110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2"/>
      <c r="BB4" s="109"/>
      <c r="BC4" s="109"/>
    </row>
    <row r="5" spans="1:55" s="113" customFormat="1" ht="16.5" customHeight="1" thickBot="1">
      <c r="A5" s="80"/>
      <c r="B5" s="28"/>
      <c r="C5" s="29"/>
      <c r="D5" s="30" t="s">
        <v>23</v>
      </c>
      <c r="E5" s="30"/>
      <c r="F5" s="31"/>
      <c r="G5" s="30"/>
      <c r="H5" s="32"/>
      <c r="I5" s="33"/>
      <c r="J5" s="147"/>
      <c r="K5" s="147"/>
      <c r="L5" s="98" t="s">
        <v>224</v>
      </c>
      <c r="M5" s="99"/>
      <c r="N5" s="98" t="s">
        <v>236</v>
      </c>
      <c r="O5" s="99"/>
      <c r="P5" s="100"/>
      <c r="Q5" s="99"/>
      <c r="R5" s="98"/>
      <c r="S5" s="99"/>
      <c r="T5" s="98"/>
      <c r="U5" s="99"/>
      <c r="V5" s="98"/>
      <c r="W5" s="99"/>
      <c r="X5" s="98"/>
      <c r="Y5" s="99"/>
      <c r="Z5" s="98"/>
      <c r="AA5" s="99"/>
      <c r="AB5" s="100"/>
      <c r="AC5" s="99"/>
      <c r="AD5" s="100"/>
      <c r="AE5" s="99"/>
      <c r="AF5" s="100"/>
      <c r="AG5" s="99"/>
      <c r="AH5" s="100"/>
      <c r="AI5" s="99"/>
      <c r="AJ5" s="100" t="s">
        <v>218</v>
      </c>
      <c r="AK5" s="114"/>
      <c r="AL5" s="25"/>
      <c r="AM5" s="109"/>
      <c r="AN5" s="110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2"/>
      <c r="BB5" s="109"/>
      <c r="BC5" s="109"/>
    </row>
    <row r="6" spans="1:55" s="97" customFormat="1" ht="24.75" customHeight="1">
      <c r="A6" s="115">
        <v>1</v>
      </c>
      <c r="B6" s="116"/>
      <c r="C6" s="117"/>
      <c r="D6" s="118" t="s">
        <v>236</v>
      </c>
      <c r="E6" s="118" t="s">
        <v>81</v>
      </c>
      <c r="F6" s="119"/>
      <c r="G6" s="118" t="s">
        <v>51</v>
      </c>
      <c r="H6" s="39" t="str">
        <f aca="true" t="shared" si="0" ref="H6:H35">IF(COUNTA(AK6)&gt;0,IF(COUNTA(L6:AK6)&lt;classé,"Non","Oui"),"Non")</f>
        <v>Oui</v>
      </c>
      <c r="I6" s="120">
        <f aca="true" t="shared" si="1" ref="I6:I13">SUM(L6:AK6)-SUM(AN6:BA6)+K6</f>
        <v>181</v>
      </c>
      <c r="J6" s="121"/>
      <c r="K6" s="122">
        <f aca="true" t="shared" si="2" ref="K6:K35">COUNTIF(L$5:AK$5,$D6)*4</f>
        <v>4</v>
      </c>
      <c r="L6" s="123">
        <v>8</v>
      </c>
      <c r="M6" s="124">
        <v>19</v>
      </c>
      <c r="N6" s="125">
        <v>50</v>
      </c>
      <c r="O6" s="124">
        <v>50</v>
      </c>
      <c r="P6" s="125"/>
      <c r="Q6" s="126"/>
      <c r="R6" s="127"/>
      <c r="S6" s="124"/>
      <c r="T6" s="127"/>
      <c r="U6" s="126"/>
      <c r="V6" s="127"/>
      <c r="W6" s="124"/>
      <c r="X6" s="127"/>
      <c r="Y6" s="124"/>
      <c r="Z6" s="127"/>
      <c r="AA6" s="126"/>
      <c r="AB6" s="127"/>
      <c r="AC6" s="124"/>
      <c r="AD6" s="125"/>
      <c r="AE6" s="126"/>
      <c r="AF6" s="127"/>
      <c r="AG6" s="124"/>
      <c r="AH6" s="127"/>
      <c r="AI6" s="124"/>
      <c r="AJ6" s="126">
        <v>40</v>
      </c>
      <c r="AK6" s="128">
        <v>18</v>
      </c>
      <c r="AL6" s="4">
        <f aca="true" t="shared" si="3" ref="AL6:AL35">MAX(L6:AK6)</f>
        <v>50</v>
      </c>
      <c r="AM6" s="5">
        <f aca="true" t="shared" si="4" ref="AM6:AM27">COUNTA(L6:AK6)</f>
        <v>6</v>
      </c>
      <c r="AN6" s="94">
        <f aca="true" t="shared" si="5" ref="AN6:BA15">IF($AM6&gt;Nbcourse+AN$3-1-$J6,LARGE($L6:$AK6,Nbcourse+AN$3-$J6),0)</f>
        <v>8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18">A6+1</f>
        <v>2</v>
      </c>
      <c r="B7" s="51"/>
      <c r="C7" s="52"/>
      <c r="D7" s="57" t="s">
        <v>218</v>
      </c>
      <c r="E7" s="57" t="s">
        <v>148</v>
      </c>
      <c r="F7" s="58"/>
      <c r="G7" s="57" t="s">
        <v>116</v>
      </c>
      <c r="H7" s="39" t="str">
        <f t="shared" si="0"/>
        <v>Oui</v>
      </c>
      <c r="I7" s="14">
        <f t="shared" si="1"/>
        <v>176</v>
      </c>
      <c r="J7" s="122"/>
      <c r="K7" s="122">
        <f t="shared" si="2"/>
        <v>4</v>
      </c>
      <c r="L7" s="15">
        <v>32</v>
      </c>
      <c r="M7" s="16">
        <v>40</v>
      </c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>
        <v>50</v>
      </c>
      <c r="AK7" s="82">
        <v>50</v>
      </c>
      <c r="AL7" s="4">
        <f t="shared" si="3"/>
        <v>50</v>
      </c>
      <c r="AM7" s="5">
        <f t="shared" si="4"/>
        <v>4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57" t="s">
        <v>231</v>
      </c>
      <c r="E8" s="57" t="s">
        <v>142</v>
      </c>
      <c r="F8" s="58"/>
      <c r="G8" s="57" t="s">
        <v>36</v>
      </c>
      <c r="H8" s="39" t="str">
        <f t="shared" si="0"/>
        <v>Oui</v>
      </c>
      <c r="I8" s="14">
        <f t="shared" si="1"/>
        <v>134</v>
      </c>
      <c r="J8" s="122"/>
      <c r="K8" s="122">
        <f t="shared" si="2"/>
        <v>0</v>
      </c>
      <c r="L8" s="15">
        <v>13</v>
      </c>
      <c r="M8" s="16">
        <v>20</v>
      </c>
      <c r="N8" s="54">
        <v>40</v>
      </c>
      <c r="O8" s="16">
        <v>26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22</v>
      </c>
      <c r="AK8" s="82">
        <v>26</v>
      </c>
      <c r="AL8" s="4">
        <f t="shared" si="3"/>
        <v>40</v>
      </c>
      <c r="AM8" s="5">
        <f t="shared" si="4"/>
        <v>6</v>
      </c>
      <c r="AN8" s="94">
        <f t="shared" si="5"/>
        <v>13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2"/>
      <c r="D9" s="57" t="s">
        <v>220</v>
      </c>
      <c r="E9" s="57" t="s">
        <v>229</v>
      </c>
      <c r="F9" s="58"/>
      <c r="G9" s="57" t="s">
        <v>39</v>
      </c>
      <c r="H9" s="39" t="str">
        <f t="shared" si="0"/>
        <v>Oui</v>
      </c>
      <c r="I9" s="14">
        <f t="shared" si="1"/>
        <v>98</v>
      </c>
      <c r="J9" s="122"/>
      <c r="K9" s="122">
        <f t="shared" si="2"/>
        <v>0</v>
      </c>
      <c r="L9" s="15">
        <v>15</v>
      </c>
      <c r="M9" s="16">
        <v>11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>
        <v>32</v>
      </c>
      <c r="AK9" s="82">
        <v>40</v>
      </c>
      <c r="AL9" s="4">
        <f t="shared" si="3"/>
        <v>40</v>
      </c>
      <c r="AM9" s="5">
        <f t="shared" si="4"/>
        <v>4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2.5" customHeight="1">
      <c r="A10" s="39">
        <f t="shared" si="6"/>
        <v>5</v>
      </c>
      <c r="B10" s="51"/>
      <c r="C10" s="52"/>
      <c r="D10" s="57" t="s">
        <v>217</v>
      </c>
      <c r="E10" s="57" t="s">
        <v>115</v>
      </c>
      <c r="F10" s="58"/>
      <c r="G10" s="57" t="s">
        <v>39</v>
      </c>
      <c r="H10" s="39" t="str">
        <f t="shared" si="0"/>
        <v>Oui</v>
      </c>
      <c r="I10" s="14">
        <f t="shared" si="1"/>
        <v>93</v>
      </c>
      <c r="J10" s="122"/>
      <c r="K10" s="122">
        <f t="shared" si="2"/>
        <v>0</v>
      </c>
      <c r="L10" s="15">
        <v>40</v>
      </c>
      <c r="M10" s="16">
        <v>9</v>
      </c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>
        <v>25</v>
      </c>
      <c r="AK10" s="82">
        <v>19</v>
      </c>
      <c r="AL10" s="4">
        <f t="shared" si="3"/>
        <v>40</v>
      </c>
      <c r="AM10" s="5">
        <f t="shared" si="4"/>
        <v>4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51"/>
      <c r="C11" s="52"/>
      <c r="D11" s="57" t="s">
        <v>220</v>
      </c>
      <c r="E11" s="57" t="s">
        <v>50</v>
      </c>
      <c r="F11" s="58"/>
      <c r="G11" s="57" t="s">
        <v>39</v>
      </c>
      <c r="H11" s="39" t="str">
        <f t="shared" si="0"/>
        <v>Oui</v>
      </c>
      <c r="I11" s="14">
        <f t="shared" si="1"/>
        <v>89</v>
      </c>
      <c r="J11" s="122"/>
      <c r="K11" s="122">
        <f t="shared" si="2"/>
        <v>0</v>
      </c>
      <c r="L11" s="15">
        <v>22</v>
      </c>
      <c r="M11" s="16">
        <v>15</v>
      </c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>
        <v>20</v>
      </c>
      <c r="AK11" s="82">
        <v>32</v>
      </c>
      <c r="AL11" s="4">
        <f t="shared" si="3"/>
        <v>32</v>
      </c>
      <c r="AM11" s="5">
        <f t="shared" si="4"/>
        <v>4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2"/>
      <c r="D12" s="57" t="s">
        <v>222</v>
      </c>
      <c r="E12" s="57" t="s">
        <v>109</v>
      </c>
      <c r="F12" s="58"/>
      <c r="G12" s="57" t="s">
        <v>223</v>
      </c>
      <c r="H12" s="39" t="str">
        <f t="shared" si="0"/>
        <v>Oui</v>
      </c>
      <c r="I12" s="14">
        <f t="shared" si="1"/>
        <v>77</v>
      </c>
      <c r="J12" s="122"/>
      <c r="K12" s="122">
        <f t="shared" si="2"/>
        <v>0</v>
      </c>
      <c r="L12" s="15">
        <v>19</v>
      </c>
      <c r="M12" s="16">
        <v>22</v>
      </c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>
        <v>19</v>
      </c>
      <c r="AK12" s="82">
        <v>17</v>
      </c>
      <c r="AL12" s="4">
        <f t="shared" si="3"/>
        <v>22</v>
      </c>
      <c r="AM12" s="5">
        <f t="shared" si="4"/>
        <v>4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2"/>
      <c r="D13" s="57" t="s">
        <v>228</v>
      </c>
      <c r="E13" s="57" t="s">
        <v>90</v>
      </c>
      <c r="F13" s="58"/>
      <c r="G13" s="57" t="s">
        <v>36</v>
      </c>
      <c r="H13" s="39" t="str">
        <f t="shared" si="0"/>
        <v>Non</v>
      </c>
      <c r="I13" s="14">
        <f t="shared" si="1"/>
        <v>120</v>
      </c>
      <c r="J13" s="122"/>
      <c r="K13" s="122">
        <f t="shared" si="2"/>
        <v>0</v>
      </c>
      <c r="L13" s="15">
        <v>16</v>
      </c>
      <c r="M13" s="16">
        <v>32</v>
      </c>
      <c r="N13" s="54">
        <v>32</v>
      </c>
      <c r="O13" s="16">
        <v>40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40</v>
      </c>
      <c r="AM13" s="5">
        <f t="shared" si="4"/>
        <v>4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6"/>
      <c r="D14" s="57" t="s">
        <v>216</v>
      </c>
      <c r="E14" s="57" t="s">
        <v>142</v>
      </c>
      <c r="F14" s="58"/>
      <c r="G14" s="57" t="s">
        <v>54</v>
      </c>
      <c r="H14" s="39" t="str">
        <f t="shared" si="0"/>
        <v>Non</v>
      </c>
      <c r="I14" s="14">
        <v>100</v>
      </c>
      <c r="J14" s="122"/>
      <c r="K14" s="122">
        <f t="shared" si="2"/>
        <v>0</v>
      </c>
      <c r="L14" s="15">
        <v>50</v>
      </c>
      <c r="M14" s="16">
        <v>50</v>
      </c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50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6"/>
      <c r="D15" s="57" t="s">
        <v>221</v>
      </c>
      <c r="E15" s="57" t="s">
        <v>81</v>
      </c>
      <c r="F15" s="58"/>
      <c r="G15" s="57" t="s">
        <v>60</v>
      </c>
      <c r="H15" s="39" t="str">
        <f t="shared" si="0"/>
        <v>Non</v>
      </c>
      <c r="I15" s="14">
        <f aca="true" t="shared" si="7" ref="I15:I35">SUM(L15:AK15)-SUM(AN15:BA15)+K15</f>
        <v>86</v>
      </c>
      <c r="J15" s="122"/>
      <c r="K15" s="122">
        <f t="shared" si="2"/>
        <v>0</v>
      </c>
      <c r="L15" s="15">
        <v>20</v>
      </c>
      <c r="M15" s="16">
        <v>12</v>
      </c>
      <c r="N15" s="54">
        <v>22</v>
      </c>
      <c r="O15" s="16">
        <v>32</v>
      </c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32</v>
      </c>
      <c r="AM15" s="5">
        <f t="shared" si="4"/>
        <v>4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51"/>
      <c r="C16" s="52"/>
      <c r="D16" s="57" t="s">
        <v>219</v>
      </c>
      <c r="E16" s="57" t="s">
        <v>188</v>
      </c>
      <c r="F16" s="58"/>
      <c r="G16" s="56" t="s">
        <v>51</v>
      </c>
      <c r="H16" s="39" t="str">
        <f t="shared" si="0"/>
        <v>Non</v>
      </c>
      <c r="I16" s="14">
        <f t="shared" si="7"/>
        <v>52</v>
      </c>
      <c r="J16" s="122"/>
      <c r="K16" s="122">
        <f t="shared" si="2"/>
        <v>0</v>
      </c>
      <c r="L16" s="15">
        <v>26</v>
      </c>
      <c r="M16" s="16">
        <v>26</v>
      </c>
      <c r="N16" s="54"/>
      <c r="O16" s="16"/>
      <c r="P16" s="54"/>
      <c r="Q16" s="55"/>
      <c r="R16" s="59"/>
      <c r="S16" s="16"/>
      <c r="T16" s="59"/>
      <c r="U16" s="55"/>
      <c r="V16" s="59"/>
      <c r="W16" s="16"/>
      <c r="X16" s="59"/>
      <c r="Y16" s="16"/>
      <c r="Z16" s="59"/>
      <c r="AA16" s="55"/>
      <c r="AB16" s="59"/>
      <c r="AC16" s="16"/>
      <c r="AD16" s="54"/>
      <c r="AE16" s="55"/>
      <c r="AF16" s="59"/>
      <c r="AG16" s="16"/>
      <c r="AH16" s="59"/>
      <c r="AI16" s="16"/>
      <c r="AJ16" s="55"/>
      <c r="AK16" s="82"/>
      <c r="AL16" s="4">
        <f t="shared" si="3"/>
        <v>26</v>
      </c>
      <c r="AM16" s="5">
        <f t="shared" si="4"/>
        <v>2</v>
      </c>
      <c r="AN16" s="94">
        <f aca="true" t="shared" si="8" ref="AN16:BA25">IF($AM16&gt;Nbcourse+AN$3-1-$J16,LARGE($L16:$AK16,Nbcourse+AN$3-$J16),0)</f>
        <v>0</v>
      </c>
      <c r="AO16" s="4">
        <f t="shared" si="8"/>
        <v>0</v>
      </c>
      <c r="AP16" s="4">
        <f t="shared" si="8"/>
        <v>0</v>
      </c>
      <c r="AQ16" s="4">
        <f t="shared" si="8"/>
        <v>0</v>
      </c>
      <c r="AR16" s="4">
        <f t="shared" si="8"/>
        <v>0</v>
      </c>
      <c r="AS16" s="4">
        <f t="shared" si="8"/>
        <v>0</v>
      </c>
      <c r="AT16" s="4">
        <f t="shared" si="8"/>
        <v>0</v>
      </c>
      <c r="AU16" s="4">
        <f t="shared" si="8"/>
        <v>0</v>
      </c>
      <c r="AV16" s="4">
        <f t="shared" si="8"/>
        <v>0</v>
      </c>
      <c r="AW16" s="4">
        <f t="shared" si="8"/>
        <v>0</v>
      </c>
      <c r="AX16" s="4">
        <f t="shared" si="8"/>
        <v>0</v>
      </c>
      <c r="AY16" s="4">
        <f t="shared" si="8"/>
        <v>0</v>
      </c>
      <c r="AZ16" s="4">
        <f t="shared" si="8"/>
        <v>0</v>
      </c>
      <c r="BA16" s="95">
        <f t="shared" si="8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6"/>
      <c r="D17" s="57" t="s">
        <v>198</v>
      </c>
      <c r="E17" s="57" t="s">
        <v>153</v>
      </c>
      <c r="F17" s="58"/>
      <c r="G17" s="57" t="s">
        <v>340</v>
      </c>
      <c r="H17" s="39" t="str">
        <f t="shared" si="0"/>
        <v>Non</v>
      </c>
      <c r="I17" s="14">
        <f t="shared" si="7"/>
        <v>48</v>
      </c>
      <c r="J17" s="122"/>
      <c r="K17" s="122">
        <f t="shared" si="2"/>
        <v>0</v>
      </c>
      <c r="L17" s="15"/>
      <c r="M17" s="16"/>
      <c r="N17" s="54">
        <v>26</v>
      </c>
      <c r="O17" s="16">
        <v>22</v>
      </c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26</v>
      </c>
      <c r="AM17" s="5">
        <f t="shared" si="4"/>
        <v>2</v>
      </c>
      <c r="AN17" s="94">
        <f t="shared" si="8"/>
        <v>0</v>
      </c>
      <c r="AO17" s="4">
        <f t="shared" si="8"/>
        <v>0</v>
      </c>
      <c r="AP17" s="4">
        <f t="shared" si="8"/>
        <v>0</v>
      </c>
      <c r="AQ17" s="4">
        <f t="shared" si="8"/>
        <v>0</v>
      </c>
      <c r="AR17" s="4">
        <f t="shared" si="8"/>
        <v>0</v>
      </c>
      <c r="AS17" s="4">
        <f t="shared" si="8"/>
        <v>0</v>
      </c>
      <c r="AT17" s="4">
        <f t="shared" si="8"/>
        <v>0</v>
      </c>
      <c r="AU17" s="4">
        <f t="shared" si="8"/>
        <v>0</v>
      </c>
      <c r="AV17" s="4">
        <f t="shared" si="8"/>
        <v>0</v>
      </c>
      <c r="AW17" s="4">
        <f t="shared" si="8"/>
        <v>0</v>
      </c>
      <c r="AX17" s="4">
        <f t="shared" si="8"/>
        <v>0</v>
      </c>
      <c r="AY17" s="4">
        <f t="shared" si="8"/>
        <v>0</v>
      </c>
      <c r="AZ17" s="4">
        <f t="shared" si="8"/>
        <v>0</v>
      </c>
      <c r="BA17" s="95">
        <f t="shared" si="8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2"/>
      <c r="D18" s="57" t="s">
        <v>422</v>
      </c>
      <c r="E18" s="57" t="s">
        <v>148</v>
      </c>
      <c r="F18" s="58"/>
      <c r="G18" s="57" t="s">
        <v>60</v>
      </c>
      <c r="H18" s="39" t="str">
        <f t="shared" si="0"/>
        <v>Non</v>
      </c>
      <c r="I18" s="14">
        <f t="shared" si="7"/>
        <v>40</v>
      </c>
      <c r="J18" s="122"/>
      <c r="K18" s="122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>
        <v>18</v>
      </c>
      <c r="AK18" s="82">
        <v>22</v>
      </c>
      <c r="AL18" s="4">
        <f t="shared" si="3"/>
        <v>22</v>
      </c>
      <c r="AM18" s="5">
        <f t="shared" si="4"/>
        <v>2</v>
      </c>
      <c r="AN18" s="94">
        <f t="shared" si="8"/>
        <v>0</v>
      </c>
      <c r="AO18" s="4">
        <f t="shared" si="8"/>
        <v>0</v>
      </c>
      <c r="AP18" s="4">
        <f t="shared" si="8"/>
        <v>0</v>
      </c>
      <c r="AQ18" s="4">
        <f t="shared" si="8"/>
        <v>0</v>
      </c>
      <c r="AR18" s="4">
        <f t="shared" si="8"/>
        <v>0</v>
      </c>
      <c r="AS18" s="4">
        <f t="shared" si="8"/>
        <v>0</v>
      </c>
      <c r="AT18" s="4">
        <f t="shared" si="8"/>
        <v>0</v>
      </c>
      <c r="AU18" s="4">
        <f t="shared" si="8"/>
        <v>0</v>
      </c>
      <c r="AV18" s="4">
        <f t="shared" si="8"/>
        <v>0</v>
      </c>
      <c r="AW18" s="4">
        <f t="shared" si="8"/>
        <v>0</v>
      </c>
      <c r="AX18" s="4">
        <f t="shared" si="8"/>
        <v>0</v>
      </c>
      <c r="AY18" s="4">
        <f t="shared" si="8"/>
        <v>0</v>
      </c>
      <c r="AZ18" s="4">
        <f t="shared" si="8"/>
        <v>0</v>
      </c>
      <c r="BA18" s="95">
        <f t="shared" si="8"/>
        <v>0</v>
      </c>
      <c r="BB18" s="96"/>
      <c r="BC18" s="96"/>
    </row>
    <row r="19" spans="1:55" s="97" customFormat="1" ht="24.75" customHeight="1">
      <c r="A19" s="39">
        <f aca="true" t="shared" si="9" ref="A19:A35">A18+1</f>
        <v>14</v>
      </c>
      <c r="B19" s="51"/>
      <c r="C19" s="52"/>
      <c r="D19" s="57" t="s">
        <v>224</v>
      </c>
      <c r="E19" s="57" t="s">
        <v>225</v>
      </c>
      <c r="F19" s="58"/>
      <c r="G19" s="57" t="s">
        <v>116</v>
      </c>
      <c r="H19" s="39" t="str">
        <f t="shared" si="0"/>
        <v>Non</v>
      </c>
      <c r="I19" s="14">
        <f t="shared" si="7"/>
        <v>38</v>
      </c>
      <c r="J19" s="122"/>
      <c r="K19" s="122">
        <f t="shared" si="2"/>
        <v>4</v>
      </c>
      <c r="L19" s="15">
        <v>18</v>
      </c>
      <c r="M19" s="16">
        <v>16</v>
      </c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18</v>
      </c>
      <c r="AM19" s="5">
        <f t="shared" si="4"/>
        <v>2</v>
      </c>
      <c r="AN19" s="94">
        <f t="shared" si="8"/>
        <v>0</v>
      </c>
      <c r="AO19" s="4">
        <f t="shared" si="8"/>
        <v>0</v>
      </c>
      <c r="AP19" s="4">
        <f t="shared" si="8"/>
        <v>0</v>
      </c>
      <c r="AQ19" s="4">
        <f t="shared" si="8"/>
        <v>0</v>
      </c>
      <c r="AR19" s="4">
        <f t="shared" si="8"/>
        <v>0</v>
      </c>
      <c r="AS19" s="4">
        <f t="shared" si="8"/>
        <v>0</v>
      </c>
      <c r="AT19" s="4">
        <f t="shared" si="8"/>
        <v>0</v>
      </c>
      <c r="AU19" s="4">
        <f t="shared" si="8"/>
        <v>0</v>
      </c>
      <c r="AV19" s="4">
        <f t="shared" si="8"/>
        <v>0</v>
      </c>
      <c r="AW19" s="4">
        <f t="shared" si="8"/>
        <v>0</v>
      </c>
      <c r="AX19" s="4">
        <f t="shared" si="8"/>
        <v>0</v>
      </c>
      <c r="AY19" s="4">
        <f t="shared" si="8"/>
        <v>0</v>
      </c>
      <c r="AZ19" s="4">
        <f t="shared" si="8"/>
        <v>0</v>
      </c>
      <c r="BA19" s="95">
        <f t="shared" si="8"/>
        <v>0</v>
      </c>
      <c r="BB19" s="96"/>
      <c r="BC19" s="96"/>
    </row>
    <row r="20" spans="1:55" s="97" customFormat="1" ht="24.75" customHeight="1">
      <c r="A20" s="39">
        <f t="shared" si="9"/>
        <v>15</v>
      </c>
      <c r="B20" s="51"/>
      <c r="C20" s="52"/>
      <c r="D20" s="57" t="s">
        <v>197</v>
      </c>
      <c r="E20" s="57" t="s">
        <v>168</v>
      </c>
      <c r="F20" s="58"/>
      <c r="G20" s="57" t="s">
        <v>60</v>
      </c>
      <c r="H20" s="39" t="str">
        <f t="shared" si="0"/>
        <v>Non</v>
      </c>
      <c r="I20" s="14">
        <f t="shared" si="7"/>
        <v>37</v>
      </c>
      <c r="J20" s="122"/>
      <c r="K20" s="122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>
        <v>17</v>
      </c>
      <c r="AK20" s="82">
        <v>20</v>
      </c>
      <c r="AL20" s="4">
        <f t="shared" si="3"/>
        <v>20</v>
      </c>
      <c r="AM20" s="5">
        <f t="shared" si="4"/>
        <v>2</v>
      </c>
      <c r="AN20" s="94">
        <f t="shared" si="8"/>
        <v>0</v>
      </c>
      <c r="AO20" s="4">
        <f t="shared" si="8"/>
        <v>0</v>
      </c>
      <c r="AP20" s="4">
        <f t="shared" si="8"/>
        <v>0</v>
      </c>
      <c r="AQ20" s="4">
        <f t="shared" si="8"/>
        <v>0</v>
      </c>
      <c r="AR20" s="4">
        <f t="shared" si="8"/>
        <v>0</v>
      </c>
      <c r="AS20" s="4">
        <f t="shared" si="8"/>
        <v>0</v>
      </c>
      <c r="AT20" s="4">
        <f t="shared" si="8"/>
        <v>0</v>
      </c>
      <c r="AU20" s="4">
        <f t="shared" si="8"/>
        <v>0</v>
      </c>
      <c r="AV20" s="4">
        <f t="shared" si="8"/>
        <v>0</v>
      </c>
      <c r="AW20" s="4">
        <f t="shared" si="8"/>
        <v>0</v>
      </c>
      <c r="AX20" s="4">
        <f t="shared" si="8"/>
        <v>0</v>
      </c>
      <c r="AY20" s="4">
        <f t="shared" si="8"/>
        <v>0</v>
      </c>
      <c r="AZ20" s="4">
        <f t="shared" si="8"/>
        <v>0</v>
      </c>
      <c r="BA20" s="95">
        <f t="shared" si="8"/>
        <v>0</v>
      </c>
      <c r="BB20" s="96"/>
      <c r="BC20" s="96"/>
    </row>
    <row r="21" spans="1:55" s="97" customFormat="1" ht="24.75" customHeight="1">
      <c r="A21" s="39">
        <f t="shared" si="9"/>
        <v>16</v>
      </c>
      <c r="B21" s="51"/>
      <c r="C21" s="52"/>
      <c r="D21" s="57" t="s">
        <v>226</v>
      </c>
      <c r="E21" s="57" t="s">
        <v>227</v>
      </c>
      <c r="F21" s="58"/>
      <c r="G21" s="57" t="s">
        <v>51</v>
      </c>
      <c r="H21" s="39" t="str">
        <f t="shared" si="0"/>
        <v>Non</v>
      </c>
      <c r="I21" s="14">
        <f t="shared" si="7"/>
        <v>34</v>
      </c>
      <c r="J21" s="122"/>
      <c r="K21" s="122">
        <f t="shared" si="2"/>
        <v>0</v>
      </c>
      <c r="L21" s="15">
        <v>17</v>
      </c>
      <c r="M21" s="16">
        <v>17</v>
      </c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17</v>
      </c>
      <c r="AM21" s="5">
        <f t="shared" si="4"/>
        <v>2</v>
      </c>
      <c r="AN21" s="94">
        <f t="shared" si="8"/>
        <v>0</v>
      </c>
      <c r="AO21" s="4">
        <f t="shared" si="8"/>
        <v>0</v>
      </c>
      <c r="AP21" s="4">
        <f t="shared" si="8"/>
        <v>0</v>
      </c>
      <c r="AQ21" s="4">
        <f t="shared" si="8"/>
        <v>0</v>
      </c>
      <c r="AR21" s="4">
        <f t="shared" si="8"/>
        <v>0</v>
      </c>
      <c r="AS21" s="4">
        <f t="shared" si="8"/>
        <v>0</v>
      </c>
      <c r="AT21" s="4">
        <f t="shared" si="8"/>
        <v>0</v>
      </c>
      <c r="AU21" s="4">
        <f t="shared" si="8"/>
        <v>0</v>
      </c>
      <c r="AV21" s="4">
        <f t="shared" si="8"/>
        <v>0</v>
      </c>
      <c r="AW21" s="4">
        <f t="shared" si="8"/>
        <v>0</v>
      </c>
      <c r="AX21" s="4">
        <f t="shared" si="8"/>
        <v>0</v>
      </c>
      <c r="AY21" s="4">
        <f t="shared" si="8"/>
        <v>0</v>
      </c>
      <c r="AZ21" s="4">
        <f t="shared" si="8"/>
        <v>0</v>
      </c>
      <c r="BA21" s="95">
        <f t="shared" si="8"/>
        <v>0</v>
      </c>
      <c r="BB21" s="96"/>
      <c r="BC21" s="96"/>
    </row>
    <row r="22" spans="1:55" s="97" customFormat="1" ht="24.75" customHeight="1">
      <c r="A22" s="39">
        <f t="shared" si="9"/>
        <v>17</v>
      </c>
      <c r="B22" s="51"/>
      <c r="C22" s="56"/>
      <c r="D22" s="57" t="s">
        <v>235</v>
      </c>
      <c r="E22" s="57" t="s">
        <v>208</v>
      </c>
      <c r="F22" s="58"/>
      <c r="G22" s="57" t="s">
        <v>42</v>
      </c>
      <c r="H22" s="39" t="str">
        <f t="shared" si="0"/>
        <v>Non</v>
      </c>
      <c r="I22" s="14">
        <f t="shared" si="7"/>
        <v>27</v>
      </c>
      <c r="J22" s="122"/>
      <c r="K22" s="122">
        <f t="shared" si="2"/>
        <v>0</v>
      </c>
      <c r="L22" s="15">
        <v>9</v>
      </c>
      <c r="M22" s="16">
        <v>18</v>
      </c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18</v>
      </c>
      <c r="AM22" s="5">
        <f t="shared" si="4"/>
        <v>2</v>
      </c>
      <c r="AN22" s="94">
        <f t="shared" si="8"/>
        <v>0</v>
      </c>
      <c r="AO22" s="4">
        <f t="shared" si="8"/>
        <v>0</v>
      </c>
      <c r="AP22" s="4">
        <f t="shared" si="8"/>
        <v>0</v>
      </c>
      <c r="AQ22" s="4">
        <f t="shared" si="8"/>
        <v>0</v>
      </c>
      <c r="AR22" s="4">
        <f t="shared" si="8"/>
        <v>0</v>
      </c>
      <c r="AS22" s="4">
        <f t="shared" si="8"/>
        <v>0</v>
      </c>
      <c r="AT22" s="4">
        <f t="shared" si="8"/>
        <v>0</v>
      </c>
      <c r="AU22" s="4">
        <f t="shared" si="8"/>
        <v>0</v>
      </c>
      <c r="AV22" s="4">
        <f t="shared" si="8"/>
        <v>0</v>
      </c>
      <c r="AW22" s="4">
        <f t="shared" si="8"/>
        <v>0</v>
      </c>
      <c r="AX22" s="4">
        <f t="shared" si="8"/>
        <v>0</v>
      </c>
      <c r="AY22" s="4">
        <f t="shared" si="8"/>
        <v>0</v>
      </c>
      <c r="AZ22" s="4">
        <f t="shared" si="8"/>
        <v>0</v>
      </c>
      <c r="BA22" s="95">
        <f t="shared" si="8"/>
        <v>0</v>
      </c>
      <c r="BB22" s="96"/>
      <c r="BC22" s="96"/>
    </row>
    <row r="23" spans="1:55" s="97" customFormat="1" ht="24.75" customHeight="1">
      <c r="A23" s="39">
        <f t="shared" si="9"/>
        <v>18</v>
      </c>
      <c r="B23" s="51"/>
      <c r="C23" s="52"/>
      <c r="D23" s="57" t="s">
        <v>230</v>
      </c>
      <c r="E23" s="57" t="s">
        <v>69</v>
      </c>
      <c r="F23" s="58"/>
      <c r="G23" s="57" t="s">
        <v>42</v>
      </c>
      <c r="H23" s="39" t="str">
        <f t="shared" si="0"/>
        <v>Non</v>
      </c>
      <c r="I23" s="14">
        <f t="shared" si="7"/>
        <v>27</v>
      </c>
      <c r="J23" s="122"/>
      <c r="K23" s="122">
        <f t="shared" si="2"/>
        <v>0</v>
      </c>
      <c r="L23" s="15">
        <v>14</v>
      </c>
      <c r="M23" s="16">
        <v>13</v>
      </c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14</v>
      </c>
      <c r="AM23" s="5">
        <f t="shared" si="4"/>
        <v>2</v>
      </c>
      <c r="AN23" s="94">
        <f t="shared" si="8"/>
        <v>0</v>
      </c>
      <c r="AO23" s="4">
        <f t="shared" si="8"/>
        <v>0</v>
      </c>
      <c r="AP23" s="4">
        <f t="shared" si="8"/>
        <v>0</v>
      </c>
      <c r="AQ23" s="4">
        <f t="shared" si="8"/>
        <v>0</v>
      </c>
      <c r="AR23" s="4">
        <f t="shared" si="8"/>
        <v>0</v>
      </c>
      <c r="AS23" s="4">
        <f t="shared" si="8"/>
        <v>0</v>
      </c>
      <c r="AT23" s="4">
        <f t="shared" si="8"/>
        <v>0</v>
      </c>
      <c r="AU23" s="4">
        <f t="shared" si="8"/>
        <v>0</v>
      </c>
      <c r="AV23" s="4">
        <f t="shared" si="8"/>
        <v>0</v>
      </c>
      <c r="AW23" s="4">
        <f t="shared" si="8"/>
        <v>0</v>
      </c>
      <c r="AX23" s="4">
        <f t="shared" si="8"/>
        <v>0</v>
      </c>
      <c r="AY23" s="4">
        <f t="shared" si="8"/>
        <v>0</v>
      </c>
      <c r="AZ23" s="4">
        <f t="shared" si="8"/>
        <v>0</v>
      </c>
      <c r="BA23" s="95">
        <f t="shared" si="8"/>
        <v>0</v>
      </c>
      <c r="BB23" s="96"/>
      <c r="BC23" s="96"/>
    </row>
    <row r="24" spans="1:55" s="97" customFormat="1" ht="24.75" customHeight="1">
      <c r="A24" s="39">
        <f t="shared" si="9"/>
        <v>19</v>
      </c>
      <c r="B24" s="51"/>
      <c r="C24" s="52"/>
      <c r="D24" s="57" t="s">
        <v>232</v>
      </c>
      <c r="E24" s="57" t="s">
        <v>168</v>
      </c>
      <c r="F24" s="58"/>
      <c r="G24" s="57" t="s">
        <v>60</v>
      </c>
      <c r="H24" s="39" t="str">
        <f t="shared" si="0"/>
        <v>Non</v>
      </c>
      <c r="I24" s="14">
        <f t="shared" si="7"/>
        <v>26</v>
      </c>
      <c r="J24" s="122"/>
      <c r="K24" s="122">
        <f t="shared" si="2"/>
        <v>0</v>
      </c>
      <c r="L24" s="15">
        <v>12</v>
      </c>
      <c r="M24" s="16">
        <v>14</v>
      </c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14</v>
      </c>
      <c r="AM24" s="5">
        <f t="shared" si="4"/>
        <v>2</v>
      </c>
      <c r="AN24" s="94">
        <f t="shared" si="8"/>
        <v>0</v>
      </c>
      <c r="AO24" s="4">
        <f t="shared" si="8"/>
        <v>0</v>
      </c>
      <c r="AP24" s="4">
        <f t="shared" si="8"/>
        <v>0</v>
      </c>
      <c r="AQ24" s="4">
        <f t="shared" si="8"/>
        <v>0</v>
      </c>
      <c r="AR24" s="4">
        <f t="shared" si="8"/>
        <v>0</v>
      </c>
      <c r="AS24" s="4">
        <f t="shared" si="8"/>
        <v>0</v>
      </c>
      <c r="AT24" s="4">
        <f t="shared" si="8"/>
        <v>0</v>
      </c>
      <c r="AU24" s="4">
        <f t="shared" si="8"/>
        <v>0</v>
      </c>
      <c r="AV24" s="4">
        <f t="shared" si="8"/>
        <v>0</v>
      </c>
      <c r="AW24" s="4">
        <f t="shared" si="8"/>
        <v>0</v>
      </c>
      <c r="AX24" s="4">
        <f t="shared" si="8"/>
        <v>0</v>
      </c>
      <c r="AY24" s="4">
        <f t="shared" si="8"/>
        <v>0</v>
      </c>
      <c r="AZ24" s="4">
        <f t="shared" si="8"/>
        <v>0</v>
      </c>
      <c r="BA24" s="95">
        <f t="shared" si="8"/>
        <v>0</v>
      </c>
      <c r="BB24" s="96"/>
      <c r="BC24" s="96"/>
    </row>
    <row r="25" spans="1:55" s="97" customFormat="1" ht="24.75" customHeight="1">
      <c r="A25" s="39">
        <f t="shared" si="9"/>
        <v>20</v>
      </c>
      <c r="B25" s="51"/>
      <c r="C25" s="56"/>
      <c r="D25" s="57" t="s">
        <v>234</v>
      </c>
      <c r="E25" s="57" t="s">
        <v>191</v>
      </c>
      <c r="F25" s="58"/>
      <c r="G25" s="57" t="s">
        <v>104</v>
      </c>
      <c r="H25" s="39" t="str">
        <f t="shared" si="0"/>
        <v>Non</v>
      </c>
      <c r="I25" s="14">
        <f t="shared" si="7"/>
        <v>20</v>
      </c>
      <c r="J25" s="122"/>
      <c r="K25" s="122">
        <f t="shared" si="2"/>
        <v>0</v>
      </c>
      <c r="L25" s="15">
        <v>10</v>
      </c>
      <c r="M25" s="16">
        <v>10</v>
      </c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10</v>
      </c>
      <c r="AM25" s="5">
        <f t="shared" si="4"/>
        <v>2</v>
      </c>
      <c r="AN25" s="94">
        <f t="shared" si="8"/>
        <v>0</v>
      </c>
      <c r="AO25" s="4">
        <f t="shared" si="8"/>
        <v>0</v>
      </c>
      <c r="AP25" s="4">
        <f t="shared" si="8"/>
        <v>0</v>
      </c>
      <c r="AQ25" s="4">
        <f t="shared" si="8"/>
        <v>0</v>
      </c>
      <c r="AR25" s="4">
        <f t="shared" si="8"/>
        <v>0</v>
      </c>
      <c r="AS25" s="4">
        <f t="shared" si="8"/>
        <v>0</v>
      </c>
      <c r="AT25" s="4">
        <f t="shared" si="8"/>
        <v>0</v>
      </c>
      <c r="AU25" s="4">
        <f t="shared" si="8"/>
        <v>0</v>
      </c>
      <c r="AV25" s="4">
        <f t="shared" si="8"/>
        <v>0</v>
      </c>
      <c r="AW25" s="4">
        <f t="shared" si="8"/>
        <v>0</v>
      </c>
      <c r="AX25" s="4">
        <f t="shared" si="8"/>
        <v>0</v>
      </c>
      <c r="AY25" s="4">
        <f t="shared" si="8"/>
        <v>0</v>
      </c>
      <c r="AZ25" s="4">
        <f t="shared" si="8"/>
        <v>0</v>
      </c>
      <c r="BA25" s="95">
        <f t="shared" si="8"/>
        <v>0</v>
      </c>
      <c r="BB25" s="96"/>
      <c r="BC25" s="96"/>
    </row>
    <row r="26" spans="1:55" s="97" customFormat="1" ht="24.75" customHeight="1">
      <c r="A26" s="39">
        <f t="shared" si="9"/>
        <v>21</v>
      </c>
      <c r="B26" s="51"/>
      <c r="C26" s="52"/>
      <c r="D26" s="57" t="s">
        <v>233</v>
      </c>
      <c r="E26" s="57" t="s">
        <v>115</v>
      </c>
      <c r="F26" s="58"/>
      <c r="G26" s="57" t="s">
        <v>51</v>
      </c>
      <c r="H26" s="39" t="str">
        <f t="shared" si="0"/>
        <v>Non</v>
      </c>
      <c r="I26" s="14">
        <f t="shared" si="7"/>
        <v>19</v>
      </c>
      <c r="J26" s="122"/>
      <c r="K26" s="122">
        <f t="shared" si="2"/>
        <v>0</v>
      </c>
      <c r="L26" s="15">
        <v>11</v>
      </c>
      <c r="M26" s="16">
        <v>8</v>
      </c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11</v>
      </c>
      <c r="AM26" s="5">
        <f t="shared" si="4"/>
        <v>2</v>
      </c>
      <c r="AN26" s="94">
        <f aca="true" t="shared" si="10" ref="AN26:BA32">IF($AM26&gt;Nbcourse+AN$3-1-$J26,LARGE($L26:$AK26,Nbcourse+AN$3-$J26),0)</f>
        <v>0</v>
      </c>
      <c r="AO26" s="4">
        <f t="shared" si="10"/>
        <v>0</v>
      </c>
      <c r="AP26" s="4">
        <f t="shared" si="10"/>
        <v>0</v>
      </c>
      <c r="AQ26" s="4">
        <f t="shared" si="10"/>
        <v>0</v>
      </c>
      <c r="AR26" s="4">
        <f t="shared" si="10"/>
        <v>0</v>
      </c>
      <c r="AS26" s="4">
        <f t="shared" si="10"/>
        <v>0</v>
      </c>
      <c r="AT26" s="4">
        <f t="shared" si="10"/>
        <v>0</v>
      </c>
      <c r="AU26" s="4">
        <f t="shared" si="10"/>
        <v>0</v>
      </c>
      <c r="AV26" s="4">
        <f t="shared" si="10"/>
        <v>0</v>
      </c>
      <c r="AW26" s="4">
        <f t="shared" si="10"/>
        <v>0</v>
      </c>
      <c r="AX26" s="4">
        <f t="shared" si="10"/>
        <v>0</v>
      </c>
      <c r="AY26" s="4">
        <f t="shared" si="10"/>
        <v>0</v>
      </c>
      <c r="AZ26" s="4">
        <f t="shared" si="10"/>
        <v>0</v>
      </c>
      <c r="BA26" s="95">
        <f t="shared" si="10"/>
        <v>0</v>
      </c>
      <c r="BB26" s="96"/>
      <c r="BC26" s="96"/>
    </row>
    <row r="27" spans="1:55" s="97" customFormat="1" ht="24.75" customHeight="1">
      <c r="A27" s="39">
        <f t="shared" si="9"/>
        <v>22</v>
      </c>
      <c r="B27" s="51"/>
      <c r="C27" s="52"/>
      <c r="D27" s="57" t="s">
        <v>264</v>
      </c>
      <c r="E27" s="57" t="s">
        <v>265</v>
      </c>
      <c r="F27" s="58"/>
      <c r="G27" s="57" t="s">
        <v>45</v>
      </c>
      <c r="H27" s="39" t="str">
        <f t="shared" si="0"/>
        <v>Non</v>
      </c>
      <c r="I27" s="14">
        <f t="shared" si="7"/>
        <v>14</v>
      </c>
      <c r="J27" s="122"/>
      <c r="K27" s="122">
        <f t="shared" si="2"/>
        <v>0</v>
      </c>
      <c r="L27" s="15">
        <v>7</v>
      </c>
      <c r="M27" s="16">
        <v>7</v>
      </c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7</v>
      </c>
      <c r="AM27" s="5">
        <f t="shared" si="4"/>
        <v>2</v>
      </c>
      <c r="AN27" s="94">
        <f t="shared" si="10"/>
        <v>0</v>
      </c>
      <c r="AO27" s="4">
        <f t="shared" si="10"/>
        <v>0</v>
      </c>
      <c r="AP27" s="4">
        <f t="shared" si="10"/>
        <v>0</v>
      </c>
      <c r="AQ27" s="4">
        <f t="shared" si="10"/>
        <v>0</v>
      </c>
      <c r="AR27" s="4">
        <f t="shared" si="10"/>
        <v>0</v>
      </c>
      <c r="AS27" s="4">
        <f t="shared" si="10"/>
        <v>0</v>
      </c>
      <c r="AT27" s="4">
        <f t="shared" si="10"/>
        <v>0</v>
      </c>
      <c r="AU27" s="4">
        <f t="shared" si="10"/>
        <v>0</v>
      </c>
      <c r="AV27" s="4">
        <f t="shared" si="10"/>
        <v>0</v>
      </c>
      <c r="AW27" s="4">
        <f t="shared" si="10"/>
        <v>0</v>
      </c>
      <c r="AX27" s="4">
        <f t="shared" si="10"/>
        <v>0</v>
      </c>
      <c r="AY27" s="4">
        <f t="shared" si="10"/>
        <v>0</v>
      </c>
      <c r="AZ27" s="4">
        <f t="shared" si="10"/>
        <v>0</v>
      </c>
      <c r="BA27" s="95">
        <f t="shared" si="10"/>
        <v>0</v>
      </c>
      <c r="BB27" s="96"/>
      <c r="BC27" s="96"/>
    </row>
    <row r="28" spans="1:55" s="97" customFormat="1" ht="24.75" customHeight="1">
      <c r="A28" s="39">
        <f t="shared" si="9"/>
        <v>23</v>
      </c>
      <c r="B28" s="51"/>
      <c r="C28" s="52"/>
      <c r="D28" s="57"/>
      <c r="E28" s="57"/>
      <c r="F28" s="58"/>
      <c r="G28" s="57"/>
      <c r="H28" s="39" t="str">
        <f t="shared" si="0"/>
        <v>Non</v>
      </c>
      <c r="I28" s="14">
        <f t="shared" si="7"/>
        <v>0</v>
      </c>
      <c r="J28" s="122"/>
      <c r="K28" s="122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aca="true" t="shared" si="11" ref="AM28:AM35">COUNTA(L28:AK28)</f>
        <v>0</v>
      </c>
      <c r="AN28" s="94">
        <f t="shared" si="10"/>
        <v>0</v>
      </c>
      <c r="AO28" s="4">
        <f t="shared" si="10"/>
        <v>0</v>
      </c>
      <c r="AP28" s="4">
        <f t="shared" si="10"/>
        <v>0</v>
      </c>
      <c r="AQ28" s="4">
        <f t="shared" si="10"/>
        <v>0</v>
      </c>
      <c r="AR28" s="4">
        <f t="shared" si="10"/>
        <v>0</v>
      </c>
      <c r="AS28" s="4">
        <f t="shared" si="10"/>
        <v>0</v>
      </c>
      <c r="AT28" s="4">
        <f t="shared" si="10"/>
        <v>0</v>
      </c>
      <c r="AU28" s="4">
        <f t="shared" si="10"/>
        <v>0</v>
      </c>
      <c r="AV28" s="4">
        <f t="shared" si="10"/>
        <v>0</v>
      </c>
      <c r="AW28" s="4">
        <f t="shared" si="10"/>
        <v>0</v>
      </c>
      <c r="AX28" s="4">
        <f t="shared" si="10"/>
        <v>0</v>
      </c>
      <c r="AY28" s="4">
        <f t="shared" si="10"/>
        <v>0</v>
      </c>
      <c r="AZ28" s="4">
        <f t="shared" si="10"/>
        <v>0</v>
      </c>
      <c r="BA28" s="95">
        <f t="shared" si="10"/>
        <v>0</v>
      </c>
      <c r="BB28" s="96"/>
      <c r="BC28" s="96"/>
    </row>
    <row r="29" spans="1:55" s="97" customFormat="1" ht="24.75" customHeight="1">
      <c r="A29" s="39">
        <f t="shared" si="9"/>
        <v>24</v>
      </c>
      <c r="B29" s="51"/>
      <c r="C29" s="52"/>
      <c r="D29" s="57"/>
      <c r="E29" s="57"/>
      <c r="F29" s="58"/>
      <c r="G29" s="57"/>
      <c r="H29" s="39" t="str">
        <f t="shared" si="0"/>
        <v>Non</v>
      </c>
      <c r="I29" s="14">
        <f t="shared" si="7"/>
        <v>0</v>
      </c>
      <c r="J29" s="122"/>
      <c r="K29" s="122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11"/>
        <v>0</v>
      </c>
      <c r="AN29" s="94">
        <f t="shared" si="10"/>
        <v>0</v>
      </c>
      <c r="AO29" s="4">
        <f t="shared" si="10"/>
        <v>0</v>
      </c>
      <c r="AP29" s="4">
        <f t="shared" si="10"/>
        <v>0</v>
      </c>
      <c r="AQ29" s="4">
        <f t="shared" si="10"/>
        <v>0</v>
      </c>
      <c r="AR29" s="4">
        <f t="shared" si="10"/>
        <v>0</v>
      </c>
      <c r="AS29" s="4">
        <f t="shared" si="10"/>
        <v>0</v>
      </c>
      <c r="AT29" s="4">
        <f t="shared" si="10"/>
        <v>0</v>
      </c>
      <c r="AU29" s="4">
        <f t="shared" si="10"/>
        <v>0</v>
      </c>
      <c r="AV29" s="4">
        <f t="shared" si="10"/>
        <v>0</v>
      </c>
      <c r="AW29" s="4">
        <f t="shared" si="10"/>
        <v>0</v>
      </c>
      <c r="AX29" s="4">
        <f t="shared" si="10"/>
        <v>0</v>
      </c>
      <c r="AY29" s="4">
        <f t="shared" si="10"/>
        <v>0</v>
      </c>
      <c r="AZ29" s="4">
        <f t="shared" si="10"/>
        <v>0</v>
      </c>
      <c r="BA29" s="95">
        <f t="shared" si="10"/>
        <v>0</v>
      </c>
      <c r="BB29" s="96"/>
      <c r="BC29" s="96"/>
    </row>
    <row r="30" spans="1:55" s="97" customFormat="1" ht="24.75" customHeight="1">
      <c r="A30" s="39">
        <f t="shared" si="9"/>
        <v>25</v>
      </c>
      <c r="B30" s="51"/>
      <c r="C30" s="52"/>
      <c r="D30" s="57"/>
      <c r="E30" s="57"/>
      <c r="F30" s="58"/>
      <c r="G30" s="57"/>
      <c r="H30" s="39" t="str">
        <f t="shared" si="0"/>
        <v>Non</v>
      </c>
      <c r="I30" s="14">
        <f t="shared" si="7"/>
        <v>0</v>
      </c>
      <c r="J30" s="122"/>
      <c r="K30" s="122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11"/>
        <v>0</v>
      </c>
      <c r="AN30" s="94">
        <f t="shared" si="10"/>
        <v>0</v>
      </c>
      <c r="AO30" s="4">
        <f t="shared" si="10"/>
        <v>0</v>
      </c>
      <c r="AP30" s="4">
        <f t="shared" si="10"/>
        <v>0</v>
      </c>
      <c r="AQ30" s="4">
        <f t="shared" si="10"/>
        <v>0</v>
      </c>
      <c r="AR30" s="4">
        <f t="shared" si="10"/>
        <v>0</v>
      </c>
      <c r="AS30" s="4">
        <f t="shared" si="10"/>
        <v>0</v>
      </c>
      <c r="AT30" s="4">
        <f t="shared" si="10"/>
        <v>0</v>
      </c>
      <c r="AU30" s="4">
        <f t="shared" si="10"/>
        <v>0</v>
      </c>
      <c r="AV30" s="4">
        <f t="shared" si="10"/>
        <v>0</v>
      </c>
      <c r="AW30" s="4">
        <f t="shared" si="10"/>
        <v>0</v>
      </c>
      <c r="AX30" s="4">
        <f t="shared" si="10"/>
        <v>0</v>
      </c>
      <c r="AY30" s="4">
        <f t="shared" si="10"/>
        <v>0</v>
      </c>
      <c r="AZ30" s="4">
        <f t="shared" si="10"/>
        <v>0</v>
      </c>
      <c r="BA30" s="95">
        <f t="shared" si="10"/>
        <v>0</v>
      </c>
      <c r="BB30" s="96"/>
      <c r="BC30" s="96"/>
    </row>
    <row r="31" spans="1:55" s="97" customFormat="1" ht="24.75" customHeight="1">
      <c r="A31" s="39">
        <f t="shared" si="9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7"/>
        <v>0</v>
      </c>
      <c r="J31" s="122"/>
      <c r="K31" s="122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11"/>
        <v>0</v>
      </c>
      <c r="AN31" s="94">
        <f t="shared" si="10"/>
        <v>0</v>
      </c>
      <c r="AO31" s="4">
        <f t="shared" si="10"/>
        <v>0</v>
      </c>
      <c r="AP31" s="4">
        <f t="shared" si="10"/>
        <v>0</v>
      </c>
      <c r="AQ31" s="4">
        <f t="shared" si="10"/>
        <v>0</v>
      </c>
      <c r="AR31" s="4">
        <f t="shared" si="10"/>
        <v>0</v>
      </c>
      <c r="AS31" s="4">
        <f t="shared" si="10"/>
        <v>0</v>
      </c>
      <c r="AT31" s="4">
        <f t="shared" si="10"/>
        <v>0</v>
      </c>
      <c r="AU31" s="4">
        <f t="shared" si="10"/>
        <v>0</v>
      </c>
      <c r="AV31" s="4">
        <f t="shared" si="10"/>
        <v>0</v>
      </c>
      <c r="AW31" s="4">
        <f t="shared" si="10"/>
        <v>0</v>
      </c>
      <c r="AX31" s="4">
        <f t="shared" si="10"/>
        <v>0</v>
      </c>
      <c r="AY31" s="4">
        <f t="shared" si="10"/>
        <v>0</v>
      </c>
      <c r="AZ31" s="4">
        <f t="shared" si="10"/>
        <v>0</v>
      </c>
      <c r="BA31" s="95">
        <f t="shared" si="10"/>
        <v>0</v>
      </c>
      <c r="BB31" s="96"/>
      <c r="BC31" s="96"/>
    </row>
    <row r="32" spans="1:55" s="97" customFormat="1" ht="24.75" customHeight="1">
      <c r="A32" s="39">
        <f t="shared" si="9"/>
        <v>27</v>
      </c>
      <c r="B32" s="51"/>
      <c r="C32" s="52"/>
      <c r="D32" s="57"/>
      <c r="E32" s="57"/>
      <c r="F32" s="58"/>
      <c r="G32" s="57"/>
      <c r="H32" s="39" t="str">
        <f t="shared" si="0"/>
        <v>Non</v>
      </c>
      <c r="I32" s="14">
        <f t="shared" si="7"/>
        <v>0</v>
      </c>
      <c r="J32" s="122"/>
      <c r="K32" s="122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11"/>
        <v>0</v>
      </c>
      <c r="AN32" s="94">
        <f t="shared" si="10"/>
        <v>0</v>
      </c>
      <c r="AO32" s="4">
        <f t="shared" si="10"/>
        <v>0</v>
      </c>
      <c r="AP32" s="4">
        <f t="shared" si="10"/>
        <v>0</v>
      </c>
      <c r="AQ32" s="4">
        <f t="shared" si="10"/>
        <v>0</v>
      </c>
      <c r="AR32" s="4">
        <f t="shared" si="10"/>
        <v>0</v>
      </c>
      <c r="AS32" s="4">
        <f t="shared" si="10"/>
        <v>0</v>
      </c>
      <c r="AT32" s="4">
        <f t="shared" si="10"/>
        <v>0</v>
      </c>
      <c r="AU32" s="4">
        <f t="shared" si="10"/>
        <v>0</v>
      </c>
      <c r="AV32" s="4">
        <f t="shared" si="10"/>
        <v>0</v>
      </c>
      <c r="AW32" s="4">
        <f t="shared" si="10"/>
        <v>0</v>
      </c>
      <c r="AX32" s="4">
        <f t="shared" si="10"/>
        <v>0</v>
      </c>
      <c r="AY32" s="4">
        <f t="shared" si="10"/>
        <v>0</v>
      </c>
      <c r="AZ32" s="4">
        <f t="shared" si="10"/>
        <v>0</v>
      </c>
      <c r="BA32" s="95">
        <f t="shared" si="10"/>
        <v>0</v>
      </c>
      <c r="BB32" s="96"/>
      <c r="BC32" s="96"/>
    </row>
    <row r="33" spans="1:55" s="97" customFormat="1" ht="24.75" customHeight="1">
      <c r="A33" s="39">
        <f t="shared" si="9"/>
        <v>28</v>
      </c>
      <c r="B33" s="51"/>
      <c r="C33" s="52"/>
      <c r="D33" s="57"/>
      <c r="E33" s="57"/>
      <c r="F33" s="58"/>
      <c r="G33" s="57"/>
      <c r="H33" s="39" t="str">
        <f t="shared" si="0"/>
        <v>Non</v>
      </c>
      <c r="I33" s="14">
        <f t="shared" si="7"/>
        <v>0</v>
      </c>
      <c r="J33" s="122"/>
      <c r="K33" s="122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11"/>
        <v>0</v>
      </c>
      <c r="AN33" s="94">
        <f>IF($AM33&gt;Nbcourse+AN$3-1-$J33,LARGE($L33:$AK33,Nbcourse+AN$3-$J33),0)</f>
        <v>0</v>
      </c>
      <c r="AO33" s="4">
        <f>IF($AM33&gt;Nbcourse+AO$3-1-$J33,LARGE($L33:$AK33,Nbcourse+AO$3-$J33),0)</f>
        <v>0</v>
      </c>
      <c r="AP33" s="4">
        <f>IF($AM33&gt;Nbcourse+AP$3-1-$J33,LARGE($L33:$AK33,Nbcourse+AP$3-$J33),0)</f>
        <v>0</v>
      </c>
      <c r="AQ33" s="4">
        <f aca="true" t="shared" si="12" ref="AQ33:BA33">IF($AM33&gt;Nbcourse+AQ$3-1-$J33,LARGE($L33:$AK33,Nbcourse+AQ$3-$J33),0)</f>
        <v>0</v>
      </c>
      <c r="AR33" s="4">
        <f t="shared" si="12"/>
        <v>0</v>
      </c>
      <c r="AS33" s="4">
        <f t="shared" si="12"/>
        <v>0</v>
      </c>
      <c r="AT33" s="4">
        <f t="shared" si="12"/>
        <v>0</v>
      </c>
      <c r="AU33" s="4">
        <f t="shared" si="12"/>
        <v>0</v>
      </c>
      <c r="AV33" s="4">
        <f t="shared" si="12"/>
        <v>0</v>
      </c>
      <c r="AW33" s="4">
        <f t="shared" si="12"/>
        <v>0</v>
      </c>
      <c r="AX33" s="4">
        <f t="shared" si="12"/>
        <v>0</v>
      </c>
      <c r="AY33" s="4">
        <f t="shared" si="12"/>
        <v>0</v>
      </c>
      <c r="AZ33" s="4">
        <f t="shared" si="12"/>
        <v>0</v>
      </c>
      <c r="BA33" s="95">
        <f t="shared" si="12"/>
        <v>0</v>
      </c>
      <c r="BB33" s="96"/>
      <c r="BC33" s="96"/>
    </row>
    <row r="34" spans="1:55" s="97" customFormat="1" ht="24.75" customHeight="1">
      <c r="A34" s="39">
        <f t="shared" si="9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7"/>
        <v>0</v>
      </c>
      <c r="J34" s="122"/>
      <c r="K34" s="122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11"/>
        <v>0</v>
      </c>
      <c r="AN34" s="94">
        <f aca="true" t="shared" si="13" ref="AN34:BA35">IF($AM34&gt;Nbcourse+AN$3-1-$J34,LARGE($L34:$AK34,Nbcourse+AN$3-$J34),0)</f>
        <v>0</v>
      </c>
      <c r="AO34" s="4">
        <f t="shared" si="13"/>
        <v>0</v>
      </c>
      <c r="AP34" s="4">
        <f t="shared" si="13"/>
        <v>0</v>
      </c>
      <c r="AQ34" s="4">
        <f t="shared" si="13"/>
        <v>0</v>
      </c>
      <c r="AR34" s="4">
        <f t="shared" si="13"/>
        <v>0</v>
      </c>
      <c r="AS34" s="4">
        <f t="shared" si="13"/>
        <v>0</v>
      </c>
      <c r="AT34" s="4">
        <f t="shared" si="13"/>
        <v>0</v>
      </c>
      <c r="AU34" s="4">
        <f t="shared" si="13"/>
        <v>0</v>
      </c>
      <c r="AV34" s="4">
        <f t="shared" si="13"/>
        <v>0</v>
      </c>
      <c r="AW34" s="4">
        <f t="shared" si="13"/>
        <v>0</v>
      </c>
      <c r="AX34" s="4">
        <f t="shared" si="13"/>
        <v>0</v>
      </c>
      <c r="AY34" s="4">
        <f t="shared" si="13"/>
        <v>0</v>
      </c>
      <c r="AZ34" s="4">
        <f t="shared" si="13"/>
        <v>0</v>
      </c>
      <c r="BA34" s="95">
        <f t="shared" si="13"/>
        <v>0</v>
      </c>
      <c r="BB34" s="96"/>
      <c r="BC34" s="96"/>
    </row>
    <row r="35" spans="1:55" s="97" customFormat="1" ht="24.75" customHeight="1" thickBot="1">
      <c r="A35" s="39">
        <f t="shared" si="9"/>
        <v>30</v>
      </c>
      <c r="B35" s="51"/>
      <c r="C35" s="52"/>
      <c r="D35" s="57"/>
      <c r="E35" s="57"/>
      <c r="F35" s="58"/>
      <c r="G35" s="57"/>
      <c r="H35" s="39" t="str">
        <f t="shared" si="0"/>
        <v>Non</v>
      </c>
      <c r="I35" s="14">
        <f t="shared" si="7"/>
        <v>0</v>
      </c>
      <c r="J35" s="122"/>
      <c r="K35" s="122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11"/>
        <v>0</v>
      </c>
      <c r="AN35" s="94">
        <f t="shared" si="13"/>
        <v>0</v>
      </c>
      <c r="AO35" s="4">
        <f t="shared" si="13"/>
        <v>0</v>
      </c>
      <c r="AP35" s="4">
        <f t="shared" si="13"/>
        <v>0</v>
      </c>
      <c r="AQ35" s="4">
        <f t="shared" si="13"/>
        <v>0</v>
      </c>
      <c r="AR35" s="4">
        <f t="shared" si="13"/>
        <v>0</v>
      </c>
      <c r="AS35" s="4">
        <f t="shared" si="13"/>
        <v>0</v>
      </c>
      <c r="AT35" s="4">
        <f t="shared" si="13"/>
        <v>0</v>
      </c>
      <c r="AU35" s="4">
        <f t="shared" si="13"/>
        <v>0</v>
      </c>
      <c r="AV35" s="4">
        <f t="shared" si="13"/>
        <v>0</v>
      </c>
      <c r="AW35" s="4">
        <f t="shared" si="13"/>
        <v>0</v>
      </c>
      <c r="AX35" s="4">
        <f t="shared" si="13"/>
        <v>0</v>
      </c>
      <c r="AY35" s="4">
        <f t="shared" si="13"/>
        <v>0</v>
      </c>
      <c r="AZ35" s="4">
        <f t="shared" si="13"/>
        <v>0</v>
      </c>
      <c r="BA35" s="95">
        <f t="shared" si="13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30"/>
      <c r="L36" s="87">
        <f>COUNT(L$6:L35)</f>
        <v>19</v>
      </c>
      <c r="M36" s="88">
        <f>COUNT(M$6:M35)</f>
        <v>19</v>
      </c>
      <c r="N36" s="89">
        <f>COUNT(N$6:N35)</f>
        <v>5</v>
      </c>
      <c r="O36" s="88">
        <f>COUNT(O$6:O35)</f>
        <v>5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/>
      <c r="U36" s="90"/>
      <c r="V36" s="91"/>
      <c r="W36" s="88"/>
      <c r="X36" s="91"/>
      <c r="Y36" s="88"/>
      <c r="Z36" s="91"/>
      <c r="AA36" s="90"/>
      <c r="AB36" s="91"/>
      <c r="AC36" s="88"/>
      <c r="AD36" s="89"/>
      <c r="AE36" s="90"/>
      <c r="AF36" s="91"/>
      <c r="AG36" s="88"/>
      <c r="AH36" s="91"/>
      <c r="AI36" s="88"/>
      <c r="AJ36" s="90">
        <f>COUNT(AJ$6:AJ35)</f>
        <v>9</v>
      </c>
      <c r="AK36" s="92">
        <f>COUNT(AK$6:AK35)</f>
        <v>9</v>
      </c>
      <c r="AL36" s="4"/>
      <c r="AM36" s="5"/>
      <c r="AN36" s="131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3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57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2" bottom="0.3937007874015748" header="0.1968503937007874" footer="0.1968503937007874"/>
  <pageSetup fitToHeight="1" fitToWidth="1" horizontalDpi="600" verticalDpi="600" orientation="portrait" paperSize="9" scale="80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1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L34" sqref="L34"/>
      <selection pane="topRight" activeCell="L34" sqref="L34"/>
      <selection pane="bottomLeft" activeCell="L34" sqref="L34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33</v>
      </c>
      <c r="B1" s="17"/>
      <c r="C1" s="17"/>
      <c r="D1" s="17"/>
      <c r="E1" s="17"/>
      <c r="F1" s="17"/>
      <c r="G1" s="17"/>
      <c r="H1" s="17"/>
      <c r="I1" s="17"/>
      <c r="L1" s="19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s="104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103"/>
      <c r="AN2" s="149" t="s">
        <v>10</v>
      </c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1"/>
    </row>
    <row r="3" spans="1:55" s="108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45" t="s">
        <v>21</v>
      </c>
      <c r="K3" s="145" t="s">
        <v>24</v>
      </c>
      <c r="L3" s="148">
        <v>40985</v>
      </c>
      <c r="M3" s="144"/>
      <c r="N3" s="144">
        <v>41070</v>
      </c>
      <c r="O3" s="144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4">
        <v>41203</v>
      </c>
      <c r="AK3" s="152"/>
      <c r="AL3" s="25" t="s">
        <v>11</v>
      </c>
      <c r="AM3" s="25" t="s">
        <v>18</v>
      </c>
      <c r="AN3" s="105">
        <v>1</v>
      </c>
      <c r="AO3" s="106">
        <v>2</v>
      </c>
      <c r="AP3" s="106">
        <v>3</v>
      </c>
      <c r="AQ3" s="106">
        <v>4</v>
      </c>
      <c r="AR3" s="106">
        <v>5</v>
      </c>
      <c r="AS3" s="106">
        <v>6</v>
      </c>
      <c r="AT3" s="106">
        <v>7</v>
      </c>
      <c r="AU3" s="106">
        <v>8</v>
      </c>
      <c r="AV3" s="106">
        <v>9</v>
      </c>
      <c r="AW3" s="106">
        <v>10</v>
      </c>
      <c r="AX3" s="106">
        <v>11</v>
      </c>
      <c r="AY3" s="106">
        <v>12</v>
      </c>
      <c r="AZ3" s="106">
        <v>13</v>
      </c>
      <c r="BA3" s="107">
        <v>14</v>
      </c>
      <c r="BB3" s="25"/>
      <c r="BC3" s="25"/>
    </row>
    <row r="4" spans="1:55" s="113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46"/>
      <c r="K4" s="146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9"/>
      <c r="AN4" s="110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2"/>
      <c r="BB4" s="109"/>
      <c r="BC4" s="109"/>
    </row>
    <row r="5" spans="1:55" s="113" customFormat="1" ht="16.5" customHeight="1" thickBot="1">
      <c r="A5" s="80"/>
      <c r="B5" s="28"/>
      <c r="C5" s="29"/>
      <c r="D5" s="30" t="s">
        <v>23</v>
      </c>
      <c r="E5" s="30"/>
      <c r="F5" s="31"/>
      <c r="G5" s="30"/>
      <c r="H5" s="32"/>
      <c r="I5" s="33"/>
      <c r="J5" s="147"/>
      <c r="K5" s="147"/>
      <c r="L5" s="98"/>
      <c r="M5" s="99"/>
      <c r="N5" s="100"/>
      <c r="O5" s="99"/>
      <c r="P5" s="100"/>
      <c r="Q5" s="99"/>
      <c r="R5" s="98"/>
      <c r="S5" s="99"/>
      <c r="T5" s="98"/>
      <c r="U5" s="99"/>
      <c r="V5" s="98"/>
      <c r="W5" s="99"/>
      <c r="X5" s="98"/>
      <c r="Y5" s="99"/>
      <c r="Z5" s="98"/>
      <c r="AA5" s="99"/>
      <c r="AB5" s="98"/>
      <c r="AC5" s="99"/>
      <c r="AD5" s="100"/>
      <c r="AE5" s="99"/>
      <c r="AF5" s="100"/>
      <c r="AG5" s="99"/>
      <c r="AH5" s="100"/>
      <c r="AI5" s="99"/>
      <c r="AJ5" s="98"/>
      <c r="AK5" s="114"/>
      <c r="AL5" s="25"/>
      <c r="AM5" s="109"/>
      <c r="AN5" s="110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2"/>
      <c r="BB5" s="109"/>
      <c r="BC5" s="109"/>
    </row>
    <row r="6" spans="1:55" s="97" customFormat="1" ht="24.75" customHeight="1">
      <c r="A6" s="115">
        <v>1</v>
      </c>
      <c r="B6" s="116"/>
      <c r="C6" s="117"/>
      <c r="D6" s="57"/>
      <c r="E6" s="57"/>
      <c r="F6" s="58"/>
      <c r="G6" s="57"/>
      <c r="H6" s="39" t="str">
        <f aca="true" t="shared" si="0" ref="H6:H35">IF(COUNTA(AK6)&gt;0,IF(COUNTA(L6:AK6)&lt;classé,"Non","Oui"),"Non")</f>
        <v>Non</v>
      </c>
      <c r="I6" s="120">
        <f aca="true" t="shared" si="1" ref="I6:I35">SUM(L6:AK6)-SUM(AN6:BA6)+K6</f>
        <v>0</v>
      </c>
      <c r="J6" s="121"/>
      <c r="K6" s="122">
        <f aca="true" t="shared" si="2" ref="K6:K35">COUNTIF(L$5:AK$5,$D6)*4</f>
        <v>0</v>
      </c>
      <c r="L6" s="123"/>
      <c r="M6" s="124"/>
      <c r="N6" s="125"/>
      <c r="O6" s="124"/>
      <c r="P6" s="125"/>
      <c r="Q6" s="126"/>
      <c r="R6" s="127"/>
      <c r="S6" s="124"/>
      <c r="T6" s="127"/>
      <c r="U6" s="126"/>
      <c r="V6" s="127"/>
      <c r="W6" s="124"/>
      <c r="X6" s="127"/>
      <c r="Y6" s="124"/>
      <c r="Z6" s="127"/>
      <c r="AA6" s="126"/>
      <c r="AB6" s="127"/>
      <c r="AC6" s="124"/>
      <c r="AD6" s="125"/>
      <c r="AE6" s="126"/>
      <c r="AF6" s="127"/>
      <c r="AG6" s="124"/>
      <c r="AH6" s="127"/>
      <c r="AI6" s="124"/>
      <c r="AJ6" s="126"/>
      <c r="AK6" s="128"/>
      <c r="AL6" s="4">
        <f aca="true" t="shared" si="3" ref="AL6:AL35">MAX(L6:AK6)</f>
        <v>0</v>
      </c>
      <c r="AM6" s="5">
        <f aca="true" t="shared" si="4" ref="AM6:AM35">COUNTA(L6:AK6)</f>
        <v>0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5">A6+1</f>
        <v>2</v>
      </c>
      <c r="B7" s="51"/>
      <c r="C7" s="56"/>
      <c r="D7" s="57"/>
      <c r="E7" s="57"/>
      <c r="F7" s="58"/>
      <c r="G7" s="140"/>
      <c r="H7" s="39" t="str">
        <f t="shared" si="0"/>
        <v>Non</v>
      </c>
      <c r="I7" s="14">
        <f t="shared" si="1"/>
        <v>0</v>
      </c>
      <c r="J7" s="122"/>
      <c r="K7" s="122">
        <f t="shared" si="2"/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0</v>
      </c>
      <c r="AM7" s="5">
        <f t="shared" si="4"/>
        <v>0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57"/>
      <c r="E8" s="57"/>
      <c r="F8" s="58"/>
      <c r="G8" s="57"/>
      <c r="H8" s="39" t="str">
        <f t="shared" si="0"/>
        <v>Non</v>
      </c>
      <c r="I8" s="14">
        <f t="shared" si="1"/>
        <v>0</v>
      </c>
      <c r="J8" s="122"/>
      <c r="K8" s="122">
        <f t="shared" si="2"/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0</v>
      </c>
      <c r="AM8" s="5">
        <f t="shared" si="4"/>
        <v>0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6"/>
      <c r="D9" s="57"/>
      <c r="E9" s="57"/>
      <c r="F9" s="58"/>
      <c r="G9" s="57"/>
      <c r="H9" s="39" t="str">
        <f t="shared" si="0"/>
        <v>Non</v>
      </c>
      <c r="I9" s="14">
        <f t="shared" si="1"/>
        <v>0</v>
      </c>
      <c r="J9" s="122"/>
      <c r="K9" s="122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aca="true" t="shared" si="7" ref="A10:A15">A9+1</f>
        <v>5</v>
      </c>
      <c r="B10" s="51"/>
      <c r="C10" s="52"/>
      <c r="D10" s="57"/>
      <c r="E10" s="57"/>
      <c r="F10" s="58"/>
      <c r="G10" s="57"/>
      <c r="H10" s="39" t="str">
        <f t="shared" si="0"/>
        <v>Non</v>
      </c>
      <c r="I10" s="14">
        <f t="shared" si="1"/>
        <v>0</v>
      </c>
      <c r="J10" s="122"/>
      <c r="K10" s="122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7"/>
        <v>6</v>
      </c>
      <c r="B11" s="51"/>
      <c r="C11" s="56"/>
      <c r="D11" s="57"/>
      <c r="E11" s="57"/>
      <c r="F11" s="58"/>
      <c r="G11" s="57"/>
      <c r="H11" s="39" t="str">
        <f t="shared" si="0"/>
        <v>Non</v>
      </c>
      <c r="I11" s="14">
        <f t="shared" si="1"/>
        <v>0</v>
      </c>
      <c r="J11" s="122"/>
      <c r="K11" s="122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7"/>
        <v>7</v>
      </c>
      <c r="B12" s="51"/>
      <c r="C12" s="56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22"/>
      <c r="K12" s="122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7"/>
        <v>8</v>
      </c>
      <c r="B13" s="51"/>
      <c r="C13" s="56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22"/>
      <c r="K13" s="122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7"/>
        <v>9</v>
      </c>
      <c r="B14" s="51"/>
      <c r="C14" s="56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22"/>
      <c r="K14" s="122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7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22"/>
      <c r="K15" s="122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51"/>
      <c r="C16" s="52"/>
      <c r="D16" s="57"/>
      <c r="E16" s="57"/>
      <c r="F16" s="58"/>
      <c r="G16" s="57"/>
      <c r="H16" s="39" t="str">
        <f t="shared" si="0"/>
        <v>Non</v>
      </c>
      <c r="I16" s="63">
        <f t="shared" si="1"/>
        <v>0</v>
      </c>
      <c r="J16" s="129"/>
      <c r="K16" s="122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8" ref="AN16:BA35">IF($AM16&gt;Nbcourse+AN$3-1-$J16,LARGE($L16:$AK16,Nbcourse+AN$3-$J16),0)</f>
        <v>0</v>
      </c>
      <c r="AO16" s="4">
        <f t="shared" si="8"/>
        <v>0</v>
      </c>
      <c r="AP16" s="4">
        <f t="shared" si="8"/>
        <v>0</v>
      </c>
      <c r="AQ16" s="4">
        <f t="shared" si="8"/>
        <v>0</v>
      </c>
      <c r="AR16" s="4">
        <f t="shared" si="8"/>
        <v>0</v>
      </c>
      <c r="AS16" s="4">
        <f t="shared" si="8"/>
        <v>0</v>
      </c>
      <c r="AT16" s="4">
        <f t="shared" si="8"/>
        <v>0</v>
      </c>
      <c r="AU16" s="4">
        <f t="shared" si="8"/>
        <v>0</v>
      </c>
      <c r="AV16" s="4">
        <f t="shared" si="8"/>
        <v>0</v>
      </c>
      <c r="AW16" s="4">
        <f t="shared" si="8"/>
        <v>0</v>
      </c>
      <c r="AX16" s="4">
        <f t="shared" si="8"/>
        <v>0</v>
      </c>
      <c r="AY16" s="4">
        <f t="shared" si="8"/>
        <v>0</v>
      </c>
      <c r="AZ16" s="4">
        <f t="shared" si="8"/>
        <v>0</v>
      </c>
      <c r="BA16" s="95">
        <f t="shared" si="8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22"/>
      <c r="K17" s="122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8"/>
        <v>0</v>
      </c>
      <c r="AO17" s="4">
        <f t="shared" si="8"/>
        <v>0</v>
      </c>
      <c r="AP17" s="4">
        <f t="shared" si="8"/>
        <v>0</v>
      </c>
      <c r="AQ17" s="4">
        <f t="shared" si="8"/>
        <v>0</v>
      </c>
      <c r="AR17" s="4">
        <f t="shared" si="8"/>
        <v>0</v>
      </c>
      <c r="AS17" s="4">
        <f t="shared" si="8"/>
        <v>0</v>
      </c>
      <c r="AT17" s="4">
        <f t="shared" si="8"/>
        <v>0</v>
      </c>
      <c r="AU17" s="4">
        <f t="shared" si="8"/>
        <v>0</v>
      </c>
      <c r="AV17" s="4">
        <f t="shared" si="8"/>
        <v>0</v>
      </c>
      <c r="AW17" s="4">
        <f t="shared" si="8"/>
        <v>0</v>
      </c>
      <c r="AX17" s="4">
        <f t="shared" si="8"/>
        <v>0</v>
      </c>
      <c r="AY17" s="4">
        <f t="shared" si="8"/>
        <v>0</v>
      </c>
      <c r="AZ17" s="4">
        <f t="shared" si="8"/>
        <v>0</v>
      </c>
      <c r="BA17" s="95">
        <f t="shared" si="8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2"/>
      <c r="D18" s="8"/>
      <c r="E18" s="8"/>
      <c r="F18" s="53"/>
      <c r="G18" s="8"/>
      <c r="H18" s="39" t="str">
        <f t="shared" si="0"/>
        <v>Non</v>
      </c>
      <c r="I18" s="14">
        <f t="shared" si="1"/>
        <v>0</v>
      </c>
      <c r="J18" s="122"/>
      <c r="K18" s="122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8"/>
        <v>0</v>
      </c>
      <c r="AO18" s="4">
        <f t="shared" si="8"/>
        <v>0</v>
      </c>
      <c r="AP18" s="4">
        <f t="shared" si="8"/>
        <v>0</v>
      </c>
      <c r="AQ18" s="4">
        <f t="shared" si="8"/>
        <v>0</v>
      </c>
      <c r="AR18" s="4">
        <f t="shared" si="8"/>
        <v>0</v>
      </c>
      <c r="AS18" s="4">
        <f t="shared" si="8"/>
        <v>0</v>
      </c>
      <c r="AT18" s="4">
        <f t="shared" si="8"/>
        <v>0</v>
      </c>
      <c r="AU18" s="4">
        <f t="shared" si="8"/>
        <v>0</v>
      </c>
      <c r="AV18" s="4">
        <f t="shared" si="8"/>
        <v>0</v>
      </c>
      <c r="AW18" s="4">
        <f t="shared" si="8"/>
        <v>0</v>
      </c>
      <c r="AX18" s="4">
        <f t="shared" si="8"/>
        <v>0</v>
      </c>
      <c r="AY18" s="4">
        <f t="shared" si="8"/>
        <v>0</v>
      </c>
      <c r="AZ18" s="4">
        <f t="shared" si="8"/>
        <v>0</v>
      </c>
      <c r="BA18" s="95">
        <f t="shared" si="8"/>
        <v>0</v>
      </c>
      <c r="BB18" s="96"/>
      <c r="BC18" s="96"/>
    </row>
    <row r="19" spans="1:55" s="97" customFormat="1" ht="24.75" customHeight="1">
      <c r="A19" s="39">
        <f t="shared" si="6"/>
        <v>14</v>
      </c>
      <c r="B19" s="51"/>
      <c r="C19" s="56"/>
      <c r="D19" s="8"/>
      <c r="E19" s="8"/>
      <c r="F19" s="53"/>
      <c r="G19" s="8"/>
      <c r="H19" s="39" t="str">
        <f t="shared" si="0"/>
        <v>Non</v>
      </c>
      <c r="I19" s="14">
        <f t="shared" si="1"/>
        <v>0</v>
      </c>
      <c r="J19" s="122"/>
      <c r="K19" s="122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8"/>
        <v>0</v>
      </c>
      <c r="AO19" s="4">
        <f t="shared" si="8"/>
        <v>0</v>
      </c>
      <c r="AP19" s="4">
        <f t="shared" si="8"/>
        <v>0</v>
      </c>
      <c r="AQ19" s="4">
        <f t="shared" si="8"/>
        <v>0</v>
      </c>
      <c r="AR19" s="4">
        <f t="shared" si="8"/>
        <v>0</v>
      </c>
      <c r="AS19" s="4">
        <f t="shared" si="8"/>
        <v>0</v>
      </c>
      <c r="AT19" s="4">
        <f t="shared" si="8"/>
        <v>0</v>
      </c>
      <c r="AU19" s="4">
        <f t="shared" si="8"/>
        <v>0</v>
      </c>
      <c r="AV19" s="4">
        <f t="shared" si="8"/>
        <v>0</v>
      </c>
      <c r="AW19" s="4">
        <f t="shared" si="8"/>
        <v>0</v>
      </c>
      <c r="AX19" s="4">
        <f t="shared" si="8"/>
        <v>0</v>
      </c>
      <c r="AY19" s="4">
        <f t="shared" si="8"/>
        <v>0</v>
      </c>
      <c r="AZ19" s="4">
        <f t="shared" si="8"/>
        <v>0</v>
      </c>
      <c r="BA19" s="95">
        <f t="shared" si="8"/>
        <v>0</v>
      </c>
      <c r="BB19" s="96"/>
      <c r="BC19" s="96"/>
    </row>
    <row r="20" spans="1:55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22"/>
      <c r="K20" s="122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8"/>
        <v>0</v>
      </c>
      <c r="AO20" s="4">
        <f t="shared" si="8"/>
        <v>0</v>
      </c>
      <c r="AP20" s="4">
        <f t="shared" si="8"/>
        <v>0</v>
      </c>
      <c r="AQ20" s="4">
        <f t="shared" si="8"/>
        <v>0</v>
      </c>
      <c r="AR20" s="4">
        <f t="shared" si="8"/>
        <v>0</v>
      </c>
      <c r="AS20" s="4">
        <f t="shared" si="8"/>
        <v>0</v>
      </c>
      <c r="AT20" s="4">
        <f t="shared" si="8"/>
        <v>0</v>
      </c>
      <c r="AU20" s="4">
        <f t="shared" si="8"/>
        <v>0</v>
      </c>
      <c r="AV20" s="4">
        <f t="shared" si="8"/>
        <v>0</v>
      </c>
      <c r="AW20" s="4">
        <f t="shared" si="8"/>
        <v>0</v>
      </c>
      <c r="AX20" s="4">
        <f t="shared" si="8"/>
        <v>0</v>
      </c>
      <c r="AY20" s="4">
        <f t="shared" si="8"/>
        <v>0</v>
      </c>
      <c r="AZ20" s="4">
        <f t="shared" si="8"/>
        <v>0</v>
      </c>
      <c r="BA20" s="95">
        <f t="shared" si="8"/>
        <v>0</v>
      </c>
      <c r="BB20" s="96"/>
      <c r="BC20" s="96"/>
    </row>
    <row r="21" spans="1:55" s="97" customFormat="1" ht="24.75" customHeight="1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22"/>
      <c r="K21" s="122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8"/>
        <v>0</v>
      </c>
      <c r="AO21" s="4">
        <f t="shared" si="8"/>
        <v>0</v>
      </c>
      <c r="AP21" s="4">
        <f t="shared" si="8"/>
        <v>0</v>
      </c>
      <c r="AQ21" s="4">
        <f t="shared" si="8"/>
        <v>0</v>
      </c>
      <c r="AR21" s="4">
        <f t="shared" si="8"/>
        <v>0</v>
      </c>
      <c r="AS21" s="4">
        <f t="shared" si="8"/>
        <v>0</v>
      </c>
      <c r="AT21" s="4">
        <f t="shared" si="8"/>
        <v>0</v>
      </c>
      <c r="AU21" s="4">
        <f t="shared" si="8"/>
        <v>0</v>
      </c>
      <c r="AV21" s="4">
        <f t="shared" si="8"/>
        <v>0</v>
      </c>
      <c r="AW21" s="4">
        <f t="shared" si="8"/>
        <v>0</v>
      </c>
      <c r="AX21" s="4">
        <f t="shared" si="8"/>
        <v>0</v>
      </c>
      <c r="AY21" s="4">
        <f t="shared" si="8"/>
        <v>0</v>
      </c>
      <c r="AZ21" s="4">
        <f t="shared" si="8"/>
        <v>0</v>
      </c>
      <c r="BA21" s="95">
        <f t="shared" si="8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22"/>
      <c r="K22" s="122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8"/>
        <v>0</v>
      </c>
      <c r="AO22" s="4">
        <f t="shared" si="8"/>
        <v>0</v>
      </c>
      <c r="AP22" s="4">
        <f t="shared" si="8"/>
        <v>0</v>
      </c>
      <c r="AQ22" s="4">
        <f t="shared" si="8"/>
        <v>0</v>
      </c>
      <c r="AR22" s="4">
        <f t="shared" si="8"/>
        <v>0</v>
      </c>
      <c r="AS22" s="4">
        <f t="shared" si="8"/>
        <v>0</v>
      </c>
      <c r="AT22" s="4">
        <f t="shared" si="8"/>
        <v>0</v>
      </c>
      <c r="AU22" s="4">
        <f t="shared" si="8"/>
        <v>0</v>
      </c>
      <c r="AV22" s="4">
        <f t="shared" si="8"/>
        <v>0</v>
      </c>
      <c r="AW22" s="4">
        <f t="shared" si="8"/>
        <v>0</v>
      </c>
      <c r="AX22" s="4">
        <f t="shared" si="8"/>
        <v>0</v>
      </c>
      <c r="AY22" s="4">
        <f t="shared" si="8"/>
        <v>0</v>
      </c>
      <c r="AZ22" s="4">
        <f t="shared" si="8"/>
        <v>0</v>
      </c>
      <c r="BA22" s="95">
        <f t="shared" si="8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22"/>
      <c r="K23" s="122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8"/>
        <v>0</v>
      </c>
      <c r="AO23" s="4">
        <f t="shared" si="8"/>
        <v>0</v>
      </c>
      <c r="AP23" s="4">
        <f t="shared" si="8"/>
        <v>0</v>
      </c>
      <c r="AQ23" s="4">
        <f t="shared" si="8"/>
        <v>0</v>
      </c>
      <c r="AR23" s="4">
        <f t="shared" si="8"/>
        <v>0</v>
      </c>
      <c r="AS23" s="4">
        <f t="shared" si="8"/>
        <v>0</v>
      </c>
      <c r="AT23" s="4">
        <f t="shared" si="8"/>
        <v>0</v>
      </c>
      <c r="AU23" s="4">
        <f t="shared" si="8"/>
        <v>0</v>
      </c>
      <c r="AV23" s="4">
        <f t="shared" si="8"/>
        <v>0</v>
      </c>
      <c r="AW23" s="4">
        <f t="shared" si="8"/>
        <v>0</v>
      </c>
      <c r="AX23" s="4">
        <f t="shared" si="8"/>
        <v>0</v>
      </c>
      <c r="AY23" s="4">
        <f t="shared" si="8"/>
        <v>0</v>
      </c>
      <c r="AZ23" s="4">
        <f t="shared" si="8"/>
        <v>0</v>
      </c>
      <c r="BA23" s="95">
        <f t="shared" si="8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22"/>
      <c r="K24" s="122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8"/>
        <v>0</v>
      </c>
      <c r="AO24" s="4">
        <f t="shared" si="8"/>
        <v>0</v>
      </c>
      <c r="AP24" s="4">
        <f t="shared" si="8"/>
        <v>0</v>
      </c>
      <c r="AQ24" s="4">
        <f t="shared" si="8"/>
        <v>0</v>
      </c>
      <c r="AR24" s="4">
        <f t="shared" si="8"/>
        <v>0</v>
      </c>
      <c r="AS24" s="4">
        <f t="shared" si="8"/>
        <v>0</v>
      </c>
      <c r="AT24" s="4">
        <f t="shared" si="8"/>
        <v>0</v>
      </c>
      <c r="AU24" s="4">
        <f t="shared" si="8"/>
        <v>0</v>
      </c>
      <c r="AV24" s="4">
        <f t="shared" si="8"/>
        <v>0</v>
      </c>
      <c r="AW24" s="4">
        <f t="shared" si="8"/>
        <v>0</v>
      </c>
      <c r="AX24" s="4">
        <f t="shared" si="8"/>
        <v>0</v>
      </c>
      <c r="AY24" s="4">
        <f t="shared" si="8"/>
        <v>0</v>
      </c>
      <c r="AZ24" s="4">
        <f t="shared" si="8"/>
        <v>0</v>
      </c>
      <c r="BA24" s="95">
        <f t="shared" si="8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22"/>
      <c r="K25" s="122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9" ref="AM25:AM34">COUNTA(L25:AK25)</f>
        <v>0</v>
      </c>
      <c r="AN25" s="94">
        <f t="shared" si="8"/>
        <v>0</v>
      </c>
      <c r="AO25" s="4">
        <f t="shared" si="8"/>
        <v>0</v>
      </c>
      <c r="AP25" s="4">
        <f t="shared" si="8"/>
        <v>0</v>
      </c>
      <c r="AQ25" s="4">
        <f t="shared" si="8"/>
        <v>0</v>
      </c>
      <c r="AR25" s="4">
        <f t="shared" si="8"/>
        <v>0</v>
      </c>
      <c r="AS25" s="4">
        <f t="shared" si="8"/>
        <v>0</v>
      </c>
      <c r="AT25" s="4">
        <f t="shared" si="8"/>
        <v>0</v>
      </c>
      <c r="AU25" s="4">
        <f t="shared" si="8"/>
        <v>0</v>
      </c>
      <c r="AV25" s="4">
        <f t="shared" si="8"/>
        <v>0</v>
      </c>
      <c r="AW25" s="4">
        <f t="shared" si="8"/>
        <v>0</v>
      </c>
      <c r="AX25" s="4">
        <f t="shared" si="8"/>
        <v>0</v>
      </c>
      <c r="AY25" s="4">
        <f t="shared" si="8"/>
        <v>0</v>
      </c>
      <c r="AZ25" s="4">
        <f t="shared" si="8"/>
        <v>0</v>
      </c>
      <c r="BA25" s="95">
        <f t="shared" si="8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22"/>
      <c r="K26" s="122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9"/>
        <v>0</v>
      </c>
      <c r="AN26" s="94">
        <f t="shared" si="8"/>
        <v>0</v>
      </c>
      <c r="AO26" s="4">
        <f t="shared" si="8"/>
        <v>0</v>
      </c>
      <c r="AP26" s="4">
        <f t="shared" si="8"/>
        <v>0</v>
      </c>
      <c r="AQ26" s="4">
        <f t="shared" si="8"/>
        <v>0</v>
      </c>
      <c r="AR26" s="4">
        <f t="shared" si="8"/>
        <v>0</v>
      </c>
      <c r="AS26" s="4">
        <f t="shared" si="8"/>
        <v>0</v>
      </c>
      <c r="AT26" s="4">
        <f t="shared" si="8"/>
        <v>0</v>
      </c>
      <c r="AU26" s="4">
        <f t="shared" si="8"/>
        <v>0</v>
      </c>
      <c r="AV26" s="4">
        <f t="shared" si="8"/>
        <v>0</v>
      </c>
      <c r="AW26" s="4">
        <f t="shared" si="8"/>
        <v>0</v>
      </c>
      <c r="AX26" s="4">
        <f t="shared" si="8"/>
        <v>0</v>
      </c>
      <c r="AY26" s="4">
        <f t="shared" si="8"/>
        <v>0</v>
      </c>
      <c r="AZ26" s="4">
        <f t="shared" si="8"/>
        <v>0</v>
      </c>
      <c r="BA26" s="95">
        <f t="shared" si="8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22"/>
      <c r="K27" s="122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9"/>
        <v>0</v>
      </c>
      <c r="AN27" s="94">
        <f t="shared" si="8"/>
        <v>0</v>
      </c>
      <c r="AO27" s="4">
        <f t="shared" si="8"/>
        <v>0</v>
      </c>
      <c r="AP27" s="4">
        <f t="shared" si="8"/>
        <v>0</v>
      </c>
      <c r="AQ27" s="4">
        <f t="shared" si="8"/>
        <v>0</v>
      </c>
      <c r="AR27" s="4">
        <f t="shared" si="8"/>
        <v>0</v>
      </c>
      <c r="AS27" s="4">
        <f t="shared" si="8"/>
        <v>0</v>
      </c>
      <c r="AT27" s="4">
        <f t="shared" si="8"/>
        <v>0</v>
      </c>
      <c r="AU27" s="4">
        <f t="shared" si="8"/>
        <v>0</v>
      </c>
      <c r="AV27" s="4">
        <f t="shared" si="8"/>
        <v>0</v>
      </c>
      <c r="AW27" s="4">
        <f t="shared" si="8"/>
        <v>0</v>
      </c>
      <c r="AX27" s="4">
        <f t="shared" si="8"/>
        <v>0</v>
      </c>
      <c r="AY27" s="4">
        <f t="shared" si="8"/>
        <v>0</v>
      </c>
      <c r="AZ27" s="4">
        <f t="shared" si="8"/>
        <v>0</v>
      </c>
      <c r="BA27" s="95">
        <f t="shared" si="8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22"/>
      <c r="K28" s="122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9"/>
        <v>0</v>
      </c>
      <c r="AN28" s="94">
        <f t="shared" si="8"/>
        <v>0</v>
      </c>
      <c r="AO28" s="4">
        <f t="shared" si="8"/>
        <v>0</v>
      </c>
      <c r="AP28" s="4">
        <f t="shared" si="8"/>
        <v>0</v>
      </c>
      <c r="AQ28" s="4">
        <f t="shared" si="8"/>
        <v>0</v>
      </c>
      <c r="AR28" s="4">
        <f t="shared" si="8"/>
        <v>0</v>
      </c>
      <c r="AS28" s="4">
        <f t="shared" si="8"/>
        <v>0</v>
      </c>
      <c r="AT28" s="4">
        <f t="shared" si="8"/>
        <v>0</v>
      </c>
      <c r="AU28" s="4">
        <f t="shared" si="8"/>
        <v>0</v>
      </c>
      <c r="AV28" s="4">
        <f t="shared" si="8"/>
        <v>0</v>
      </c>
      <c r="AW28" s="4">
        <f t="shared" si="8"/>
        <v>0</v>
      </c>
      <c r="AX28" s="4">
        <f t="shared" si="8"/>
        <v>0</v>
      </c>
      <c r="AY28" s="4">
        <f t="shared" si="8"/>
        <v>0</v>
      </c>
      <c r="AZ28" s="4">
        <f t="shared" si="8"/>
        <v>0</v>
      </c>
      <c r="BA28" s="95">
        <f t="shared" si="8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22"/>
      <c r="K29" s="122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9"/>
        <v>0</v>
      </c>
      <c r="AN29" s="94">
        <f t="shared" si="8"/>
        <v>0</v>
      </c>
      <c r="AO29" s="4">
        <f t="shared" si="8"/>
        <v>0</v>
      </c>
      <c r="AP29" s="4">
        <f t="shared" si="8"/>
        <v>0</v>
      </c>
      <c r="AQ29" s="4">
        <f t="shared" si="8"/>
        <v>0</v>
      </c>
      <c r="AR29" s="4">
        <f t="shared" si="8"/>
        <v>0</v>
      </c>
      <c r="AS29" s="4">
        <f t="shared" si="8"/>
        <v>0</v>
      </c>
      <c r="AT29" s="4">
        <f t="shared" si="8"/>
        <v>0</v>
      </c>
      <c r="AU29" s="4">
        <f t="shared" si="8"/>
        <v>0</v>
      </c>
      <c r="AV29" s="4">
        <f t="shared" si="8"/>
        <v>0</v>
      </c>
      <c r="AW29" s="4">
        <f t="shared" si="8"/>
        <v>0</v>
      </c>
      <c r="AX29" s="4">
        <f t="shared" si="8"/>
        <v>0</v>
      </c>
      <c r="AY29" s="4">
        <f t="shared" si="8"/>
        <v>0</v>
      </c>
      <c r="AZ29" s="4">
        <f t="shared" si="8"/>
        <v>0</v>
      </c>
      <c r="BA29" s="95">
        <f t="shared" si="8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22"/>
      <c r="K30" s="122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9"/>
        <v>0</v>
      </c>
      <c r="AN30" s="94">
        <f t="shared" si="8"/>
        <v>0</v>
      </c>
      <c r="AO30" s="4">
        <f t="shared" si="8"/>
        <v>0</v>
      </c>
      <c r="AP30" s="4">
        <f t="shared" si="8"/>
        <v>0</v>
      </c>
      <c r="AQ30" s="4">
        <f t="shared" si="8"/>
        <v>0</v>
      </c>
      <c r="AR30" s="4">
        <f t="shared" si="8"/>
        <v>0</v>
      </c>
      <c r="AS30" s="4">
        <f t="shared" si="8"/>
        <v>0</v>
      </c>
      <c r="AT30" s="4">
        <f t="shared" si="8"/>
        <v>0</v>
      </c>
      <c r="AU30" s="4">
        <f t="shared" si="8"/>
        <v>0</v>
      </c>
      <c r="AV30" s="4">
        <f t="shared" si="8"/>
        <v>0</v>
      </c>
      <c r="AW30" s="4">
        <f t="shared" si="8"/>
        <v>0</v>
      </c>
      <c r="AX30" s="4">
        <f t="shared" si="8"/>
        <v>0</v>
      </c>
      <c r="AY30" s="4">
        <f t="shared" si="8"/>
        <v>0</v>
      </c>
      <c r="AZ30" s="4">
        <f t="shared" si="8"/>
        <v>0</v>
      </c>
      <c r="BA30" s="95">
        <f t="shared" si="8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22"/>
      <c r="K31" s="122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9"/>
        <v>0</v>
      </c>
      <c r="AN31" s="94">
        <f t="shared" si="8"/>
        <v>0</v>
      </c>
      <c r="AO31" s="4">
        <f t="shared" si="8"/>
        <v>0</v>
      </c>
      <c r="AP31" s="4">
        <f t="shared" si="8"/>
        <v>0</v>
      </c>
      <c r="AQ31" s="4">
        <f t="shared" si="8"/>
        <v>0</v>
      </c>
      <c r="AR31" s="4">
        <f t="shared" si="8"/>
        <v>0</v>
      </c>
      <c r="AS31" s="4">
        <f t="shared" si="8"/>
        <v>0</v>
      </c>
      <c r="AT31" s="4">
        <f t="shared" si="8"/>
        <v>0</v>
      </c>
      <c r="AU31" s="4">
        <f t="shared" si="8"/>
        <v>0</v>
      </c>
      <c r="AV31" s="4">
        <f t="shared" si="8"/>
        <v>0</v>
      </c>
      <c r="AW31" s="4">
        <f t="shared" si="8"/>
        <v>0</v>
      </c>
      <c r="AX31" s="4">
        <f t="shared" si="8"/>
        <v>0</v>
      </c>
      <c r="AY31" s="4">
        <f t="shared" si="8"/>
        <v>0</v>
      </c>
      <c r="AZ31" s="4">
        <f t="shared" si="8"/>
        <v>0</v>
      </c>
      <c r="BA31" s="95">
        <f t="shared" si="8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22"/>
      <c r="K32" s="122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9"/>
        <v>0</v>
      </c>
      <c r="AN32" s="94">
        <f t="shared" si="8"/>
        <v>0</v>
      </c>
      <c r="AO32" s="4">
        <f t="shared" si="8"/>
        <v>0</v>
      </c>
      <c r="AP32" s="4">
        <f t="shared" si="8"/>
        <v>0</v>
      </c>
      <c r="AQ32" s="4">
        <f t="shared" si="8"/>
        <v>0</v>
      </c>
      <c r="AR32" s="4">
        <f t="shared" si="8"/>
        <v>0</v>
      </c>
      <c r="AS32" s="4">
        <f t="shared" si="8"/>
        <v>0</v>
      </c>
      <c r="AT32" s="4">
        <f t="shared" si="8"/>
        <v>0</v>
      </c>
      <c r="AU32" s="4">
        <f t="shared" si="8"/>
        <v>0</v>
      </c>
      <c r="AV32" s="4">
        <f t="shared" si="8"/>
        <v>0</v>
      </c>
      <c r="AW32" s="4">
        <f t="shared" si="8"/>
        <v>0</v>
      </c>
      <c r="AX32" s="4">
        <f t="shared" si="8"/>
        <v>0</v>
      </c>
      <c r="AY32" s="4">
        <f t="shared" si="8"/>
        <v>0</v>
      </c>
      <c r="AZ32" s="4">
        <f t="shared" si="8"/>
        <v>0</v>
      </c>
      <c r="BA32" s="95">
        <f t="shared" si="8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22"/>
      <c r="K33" s="122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9"/>
        <v>0</v>
      </c>
      <c r="AN33" s="94">
        <f t="shared" si="8"/>
        <v>0</v>
      </c>
      <c r="AO33" s="4">
        <f t="shared" si="8"/>
        <v>0</v>
      </c>
      <c r="AP33" s="4">
        <f t="shared" si="8"/>
        <v>0</v>
      </c>
      <c r="AQ33" s="4">
        <f aca="true" t="shared" si="10" ref="AQ33:BA33">IF($AM33&gt;Nbcourse+AQ$3-1-$J33,LARGE($L33:$AK33,Nbcourse+AQ$3-$J33),0)</f>
        <v>0</v>
      </c>
      <c r="AR33" s="4">
        <f t="shared" si="10"/>
        <v>0</v>
      </c>
      <c r="AS33" s="4">
        <f t="shared" si="10"/>
        <v>0</v>
      </c>
      <c r="AT33" s="4">
        <f t="shared" si="10"/>
        <v>0</v>
      </c>
      <c r="AU33" s="4">
        <f t="shared" si="10"/>
        <v>0</v>
      </c>
      <c r="AV33" s="4">
        <f t="shared" si="10"/>
        <v>0</v>
      </c>
      <c r="AW33" s="4">
        <f t="shared" si="10"/>
        <v>0</v>
      </c>
      <c r="AX33" s="4">
        <f t="shared" si="10"/>
        <v>0</v>
      </c>
      <c r="AY33" s="4">
        <f t="shared" si="10"/>
        <v>0</v>
      </c>
      <c r="AZ33" s="4">
        <f t="shared" si="10"/>
        <v>0</v>
      </c>
      <c r="BA33" s="95">
        <f t="shared" si="10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22"/>
      <c r="K34" s="122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9"/>
        <v>0</v>
      </c>
      <c r="AN34" s="94">
        <f aca="true" t="shared" si="11" ref="AN34:BA34">IF($AM34&gt;Nbcourse+AN$3-1-$J34,LARGE($L34:$AK34,Nbcourse+AN$3-$J34),0)</f>
        <v>0</v>
      </c>
      <c r="AO34" s="4">
        <f t="shared" si="11"/>
        <v>0</v>
      </c>
      <c r="AP34" s="4">
        <f t="shared" si="11"/>
        <v>0</v>
      </c>
      <c r="AQ34" s="4">
        <f t="shared" si="11"/>
        <v>0</v>
      </c>
      <c r="AR34" s="4">
        <f t="shared" si="11"/>
        <v>0</v>
      </c>
      <c r="AS34" s="4">
        <f t="shared" si="11"/>
        <v>0</v>
      </c>
      <c r="AT34" s="4">
        <f t="shared" si="11"/>
        <v>0</v>
      </c>
      <c r="AU34" s="4">
        <f t="shared" si="11"/>
        <v>0</v>
      </c>
      <c r="AV34" s="4">
        <f t="shared" si="11"/>
        <v>0</v>
      </c>
      <c r="AW34" s="4">
        <f t="shared" si="11"/>
        <v>0</v>
      </c>
      <c r="AX34" s="4">
        <f t="shared" si="11"/>
        <v>0</v>
      </c>
      <c r="AY34" s="4">
        <f t="shared" si="11"/>
        <v>0</v>
      </c>
      <c r="AZ34" s="4">
        <f t="shared" si="11"/>
        <v>0</v>
      </c>
      <c r="BA34" s="95">
        <f t="shared" si="11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22"/>
      <c r="K35" s="122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8"/>
        <v>0</v>
      </c>
      <c r="AO35" s="4">
        <f t="shared" si="8"/>
        <v>0</v>
      </c>
      <c r="AP35" s="4">
        <f t="shared" si="8"/>
        <v>0</v>
      </c>
      <c r="AQ35" s="4">
        <f t="shared" si="8"/>
        <v>0</v>
      </c>
      <c r="AR35" s="4">
        <f t="shared" si="8"/>
        <v>0</v>
      </c>
      <c r="AS35" s="4">
        <f t="shared" si="8"/>
        <v>0</v>
      </c>
      <c r="AT35" s="4">
        <f t="shared" si="8"/>
        <v>0</v>
      </c>
      <c r="AU35" s="4">
        <f t="shared" si="8"/>
        <v>0</v>
      </c>
      <c r="AV35" s="4">
        <f t="shared" si="8"/>
        <v>0</v>
      </c>
      <c r="AW35" s="4">
        <f t="shared" si="8"/>
        <v>0</v>
      </c>
      <c r="AX35" s="4">
        <f t="shared" si="8"/>
        <v>0</v>
      </c>
      <c r="AY35" s="4">
        <f t="shared" si="8"/>
        <v>0</v>
      </c>
      <c r="AZ35" s="4">
        <f t="shared" si="8"/>
        <v>0</v>
      </c>
      <c r="BA35" s="95">
        <f t="shared" si="8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30"/>
      <c r="L36" s="87">
        <f>COUNT(L$6:L35)</f>
        <v>0</v>
      </c>
      <c r="M36" s="88">
        <f>COUNT(M$6:M35)</f>
        <v>0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31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3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1.58" bottom="0.3937007874015748" header="0.1968503937007874" footer="0.1968503937007874"/>
  <pageSetup fitToHeight="2" fitToWidth="1" horizontalDpi="600" verticalDpi="600" orientation="landscape" paperSize="9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3">
    <pageSetUpPr fitToPage="1"/>
  </sheetPr>
  <dimension ref="A1:BC41"/>
  <sheetViews>
    <sheetView tabSelected="1" zoomScale="75" zoomScaleNormal="75" zoomScalePageLayoutView="0" workbookViewId="0" topLeftCell="A1">
      <pane xSplit="11" ySplit="5" topLeftCell="L6" activePane="bottomRight" state="frozen"/>
      <selection pane="topLeft" activeCell="L34" sqref="L34"/>
      <selection pane="topRight" activeCell="L34" sqref="L34"/>
      <selection pane="bottomLeft" activeCell="L34" sqref="L34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33</v>
      </c>
      <c r="B1" s="17"/>
      <c r="C1" s="17"/>
      <c r="D1" s="17"/>
      <c r="E1" s="17"/>
      <c r="F1" s="17"/>
      <c r="G1" s="17"/>
      <c r="H1" s="93" t="s">
        <v>27</v>
      </c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s="104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103"/>
      <c r="AN2" s="149" t="s">
        <v>10</v>
      </c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1"/>
    </row>
    <row r="3" spans="1:55" s="108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45" t="s">
        <v>21</v>
      </c>
      <c r="K3" s="145" t="s">
        <v>24</v>
      </c>
      <c r="L3" s="148">
        <v>40985</v>
      </c>
      <c r="M3" s="144"/>
      <c r="N3" s="144">
        <v>41070</v>
      </c>
      <c r="O3" s="144"/>
      <c r="P3" s="143" t="s">
        <v>5</v>
      </c>
      <c r="Q3" s="143"/>
      <c r="R3" s="143" t="s">
        <v>7</v>
      </c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4">
        <v>41203</v>
      </c>
      <c r="AK3" s="152"/>
      <c r="AL3" s="25" t="s">
        <v>11</v>
      </c>
      <c r="AM3" s="25" t="s">
        <v>18</v>
      </c>
      <c r="AN3" s="105">
        <v>1</v>
      </c>
      <c r="AO3" s="106">
        <v>2</v>
      </c>
      <c r="AP3" s="106">
        <v>3</v>
      </c>
      <c r="AQ3" s="106">
        <v>4</v>
      </c>
      <c r="AR3" s="106">
        <v>5</v>
      </c>
      <c r="AS3" s="106">
        <v>6</v>
      </c>
      <c r="AT3" s="106">
        <v>7</v>
      </c>
      <c r="AU3" s="106">
        <v>8</v>
      </c>
      <c r="AV3" s="106">
        <v>9</v>
      </c>
      <c r="AW3" s="106">
        <v>10</v>
      </c>
      <c r="AX3" s="106">
        <v>11</v>
      </c>
      <c r="AY3" s="106">
        <v>12</v>
      </c>
      <c r="AZ3" s="106">
        <v>13</v>
      </c>
      <c r="BA3" s="107">
        <v>14</v>
      </c>
      <c r="BB3" s="25"/>
      <c r="BC3" s="25"/>
    </row>
    <row r="4" spans="1:55" s="113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46"/>
      <c r="K4" s="146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9"/>
      <c r="AN4" s="110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2"/>
      <c r="BB4" s="109"/>
      <c r="BC4" s="109"/>
    </row>
    <row r="5" spans="1:55" s="113" customFormat="1" ht="16.5" customHeight="1" thickBot="1">
      <c r="A5" s="80"/>
      <c r="B5" s="28"/>
      <c r="C5" s="29"/>
      <c r="D5" s="30" t="s">
        <v>23</v>
      </c>
      <c r="E5" s="30"/>
      <c r="F5" s="31"/>
      <c r="G5" s="30"/>
      <c r="H5" s="32"/>
      <c r="I5" s="33"/>
      <c r="J5" s="147"/>
      <c r="K5" s="147"/>
      <c r="L5" s="98" t="s">
        <v>237</v>
      </c>
      <c r="M5" s="99"/>
      <c r="N5" s="98" t="s">
        <v>242</v>
      </c>
      <c r="O5" s="99"/>
      <c r="P5" s="98"/>
      <c r="Q5" s="99"/>
      <c r="R5" s="98"/>
      <c r="S5" s="99"/>
      <c r="T5" s="98"/>
      <c r="U5" s="99"/>
      <c r="V5" s="100"/>
      <c r="W5" s="99"/>
      <c r="X5" s="100"/>
      <c r="Y5" s="99"/>
      <c r="Z5" s="98"/>
      <c r="AA5" s="99"/>
      <c r="AB5" s="100"/>
      <c r="AC5" s="99"/>
      <c r="AD5" s="100"/>
      <c r="AE5" s="99"/>
      <c r="AF5" s="100"/>
      <c r="AG5" s="99"/>
      <c r="AH5" s="100"/>
      <c r="AI5" s="99"/>
      <c r="AJ5" s="98" t="s">
        <v>367</v>
      </c>
      <c r="AK5" s="114"/>
      <c r="AL5" s="25"/>
      <c r="AM5" s="109"/>
      <c r="AN5" s="110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2"/>
      <c r="BB5" s="109"/>
      <c r="BC5" s="109"/>
    </row>
    <row r="6" spans="1:55" s="97" customFormat="1" ht="24.75" customHeight="1">
      <c r="A6" s="115">
        <v>1</v>
      </c>
      <c r="B6" s="51"/>
      <c r="C6" s="134"/>
      <c r="D6" s="118" t="s">
        <v>242</v>
      </c>
      <c r="E6" s="118" t="s">
        <v>243</v>
      </c>
      <c r="F6" s="119"/>
      <c r="G6" s="118" t="s">
        <v>60</v>
      </c>
      <c r="H6" s="39" t="str">
        <f>IF(COUNTA(AK6)&gt;0,IF(COUNTA(L6:AK6)&lt;classé,"Non","Oui"),"Non")</f>
        <v>Oui</v>
      </c>
      <c r="I6" s="120">
        <f>SUM(L6:AK6)-SUM(AN6:BA6)+K6</f>
        <v>206</v>
      </c>
      <c r="J6" s="121"/>
      <c r="K6" s="121">
        <f>COUNTIF(L$5:AK$5,$D6)*4</f>
        <v>4</v>
      </c>
      <c r="L6" s="123">
        <v>26</v>
      </c>
      <c r="M6" s="124">
        <v>19</v>
      </c>
      <c r="N6" s="125">
        <v>50</v>
      </c>
      <c r="O6" s="124">
        <v>50</v>
      </c>
      <c r="P6" s="125"/>
      <c r="Q6" s="126"/>
      <c r="R6" s="127"/>
      <c r="S6" s="124"/>
      <c r="T6" s="127"/>
      <c r="U6" s="126"/>
      <c r="V6" s="127"/>
      <c r="W6" s="124"/>
      <c r="X6" s="127"/>
      <c r="Y6" s="124"/>
      <c r="Z6" s="127"/>
      <c r="AA6" s="126"/>
      <c r="AB6" s="127"/>
      <c r="AC6" s="124"/>
      <c r="AD6" s="125"/>
      <c r="AE6" s="126"/>
      <c r="AF6" s="127"/>
      <c r="AG6" s="124"/>
      <c r="AH6" s="127"/>
      <c r="AI6" s="124"/>
      <c r="AJ6" s="127">
        <v>50</v>
      </c>
      <c r="AK6" s="82">
        <v>26</v>
      </c>
      <c r="AL6" s="4">
        <f>MAX(L6:AK6)</f>
        <v>50</v>
      </c>
      <c r="AM6" s="5">
        <f aca="true" t="shared" si="0" ref="AM6:AM24">COUNTA(L6:AK6)</f>
        <v>6</v>
      </c>
      <c r="AN6" s="94">
        <f aca="true" t="shared" si="1" ref="AN6:BA15">IF($AM6&gt;Nbcourse+AN$3-1-$J6,LARGE($L6:$AK6,Nbcourse+AN$3-$J6),0)</f>
        <v>19</v>
      </c>
      <c r="AO6" s="4">
        <f t="shared" si="1"/>
        <v>0</v>
      </c>
      <c r="AP6" s="4">
        <f t="shared" si="1"/>
        <v>0</v>
      </c>
      <c r="AQ6" s="4">
        <f t="shared" si="1"/>
        <v>0</v>
      </c>
      <c r="AR6" s="4">
        <f t="shared" si="1"/>
        <v>0</v>
      </c>
      <c r="AS6" s="4">
        <f t="shared" si="1"/>
        <v>0</v>
      </c>
      <c r="AT6" s="4">
        <f t="shared" si="1"/>
        <v>0</v>
      </c>
      <c r="AU6" s="4">
        <f t="shared" si="1"/>
        <v>0</v>
      </c>
      <c r="AV6" s="4">
        <f t="shared" si="1"/>
        <v>0</v>
      </c>
      <c r="AW6" s="4">
        <f t="shared" si="1"/>
        <v>0</v>
      </c>
      <c r="AX6" s="4">
        <f t="shared" si="1"/>
        <v>0</v>
      </c>
      <c r="AY6" s="4">
        <f t="shared" si="1"/>
        <v>0</v>
      </c>
      <c r="AZ6" s="4">
        <f t="shared" si="1"/>
        <v>0</v>
      </c>
      <c r="BA6" s="95">
        <f t="shared" si="1"/>
        <v>0</v>
      </c>
      <c r="BB6" s="96"/>
      <c r="BC6" s="96"/>
    </row>
    <row r="7" spans="1:55" s="97" customFormat="1" ht="24.75" customHeight="1">
      <c r="A7" s="39">
        <f aca="true" t="shared" si="2" ref="A7:A35">A6+1</f>
        <v>2</v>
      </c>
      <c r="B7" s="51"/>
      <c r="C7" s="56"/>
      <c r="D7" s="57" t="s">
        <v>245</v>
      </c>
      <c r="E7" s="57" t="s">
        <v>246</v>
      </c>
      <c r="F7" s="58"/>
      <c r="G7" s="57" t="s">
        <v>60</v>
      </c>
      <c r="H7" s="39" t="str">
        <f>IF(COUNTA(AK7)&gt;0,IF(COUNTA(L7:AK7)&lt;classé,"Non","Oui"),"Non")</f>
        <v>Oui</v>
      </c>
      <c r="I7" s="14">
        <f>SUM(L7:AK7)-SUM(AN7:BA7)+K7</f>
        <v>142</v>
      </c>
      <c r="J7" s="122"/>
      <c r="K7" s="122">
        <f>COUNTIF(L$5:AK$5,$D7)*4</f>
        <v>0</v>
      </c>
      <c r="L7" s="15">
        <v>20</v>
      </c>
      <c r="M7" s="16">
        <v>22</v>
      </c>
      <c r="N7" s="54">
        <v>26</v>
      </c>
      <c r="O7" s="16">
        <v>22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>
        <v>32</v>
      </c>
      <c r="AK7" s="82">
        <v>40</v>
      </c>
      <c r="AL7" s="4">
        <f>MAX(L7:AK7)</f>
        <v>40</v>
      </c>
      <c r="AM7" s="5">
        <f t="shared" si="0"/>
        <v>6</v>
      </c>
      <c r="AN7" s="94">
        <f t="shared" si="1"/>
        <v>20</v>
      </c>
      <c r="AO7" s="4">
        <f t="shared" si="1"/>
        <v>0</v>
      </c>
      <c r="AP7" s="4">
        <f t="shared" si="1"/>
        <v>0</v>
      </c>
      <c r="AQ7" s="4">
        <f t="shared" si="1"/>
        <v>0</v>
      </c>
      <c r="AR7" s="4">
        <f t="shared" si="1"/>
        <v>0</v>
      </c>
      <c r="AS7" s="4">
        <f t="shared" si="1"/>
        <v>0</v>
      </c>
      <c r="AT7" s="4">
        <f t="shared" si="1"/>
        <v>0</v>
      </c>
      <c r="AU7" s="4">
        <f t="shared" si="1"/>
        <v>0</v>
      </c>
      <c r="AV7" s="4">
        <f t="shared" si="1"/>
        <v>0</v>
      </c>
      <c r="AW7" s="4">
        <f t="shared" si="1"/>
        <v>0</v>
      </c>
      <c r="AX7" s="4">
        <f t="shared" si="1"/>
        <v>0</v>
      </c>
      <c r="AY7" s="4">
        <f t="shared" si="1"/>
        <v>0</v>
      </c>
      <c r="AZ7" s="4">
        <f t="shared" si="1"/>
        <v>0</v>
      </c>
      <c r="BA7" s="95">
        <f t="shared" si="1"/>
        <v>0</v>
      </c>
      <c r="BB7" s="96"/>
      <c r="BC7" s="96"/>
    </row>
    <row r="8" spans="1:55" s="97" customFormat="1" ht="24.75" customHeight="1">
      <c r="A8" s="39">
        <f t="shared" si="2"/>
        <v>3</v>
      </c>
      <c r="B8" s="51"/>
      <c r="C8" s="56"/>
      <c r="D8" s="57" t="s">
        <v>82</v>
      </c>
      <c r="E8" s="57" t="s">
        <v>244</v>
      </c>
      <c r="F8" s="58"/>
      <c r="G8" s="57" t="s">
        <v>60</v>
      </c>
      <c r="H8" s="39" t="str">
        <f>IF(COUNTA(AK8)&gt;0,IF(COUNTA(L8:AK8)&lt;classé,"Non","Oui"),"Non")</f>
        <v>Oui</v>
      </c>
      <c r="I8" s="14">
        <f>SUM(L8:AK8)-SUM(AN8:BA8)+K8</f>
        <v>132</v>
      </c>
      <c r="J8" s="122"/>
      <c r="K8" s="122">
        <f>COUNTIF(L$5:AK$5,$D8)*4</f>
        <v>0</v>
      </c>
      <c r="L8" s="15">
        <v>22</v>
      </c>
      <c r="M8" s="16">
        <v>20</v>
      </c>
      <c r="N8" s="54">
        <v>32</v>
      </c>
      <c r="O8" s="16">
        <v>20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26</v>
      </c>
      <c r="AK8" s="82">
        <v>32</v>
      </c>
      <c r="AL8" s="4">
        <f>MAX(L8:AK8)</f>
        <v>32</v>
      </c>
      <c r="AM8" s="5">
        <f t="shared" si="0"/>
        <v>6</v>
      </c>
      <c r="AN8" s="94">
        <f t="shared" si="1"/>
        <v>20</v>
      </c>
      <c r="AO8" s="4">
        <f t="shared" si="1"/>
        <v>0</v>
      </c>
      <c r="AP8" s="4">
        <f t="shared" si="1"/>
        <v>0</v>
      </c>
      <c r="AQ8" s="4">
        <f t="shared" si="1"/>
        <v>0</v>
      </c>
      <c r="AR8" s="4">
        <f t="shared" si="1"/>
        <v>0</v>
      </c>
      <c r="AS8" s="4">
        <f t="shared" si="1"/>
        <v>0</v>
      </c>
      <c r="AT8" s="4">
        <f t="shared" si="1"/>
        <v>0</v>
      </c>
      <c r="AU8" s="4">
        <f t="shared" si="1"/>
        <v>0</v>
      </c>
      <c r="AV8" s="4">
        <f t="shared" si="1"/>
        <v>0</v>
      </c>
      <c r="AW8" s="4">
        <f t="shared" si="1"/>
        <v>0</v>
      </c>
      <c r="AX8" s="4">
        <f t="shared" si="1"/>
        <v>0</v>
      </c>
      <c r="AY8" s="4">
        <f t="shared" si="1"/>
        <v>0</v>
      </c>
      <c r="AZ8" s="4">
        <f t="shared" si="1"/>
        <v>0</v>
      </c>
      <c r="BA8" s="95">
        <f t="shared" si="1"/>
        <v>0</v>
      </c>
      <c r="BB8" s="96"/>
      <c r="BC8" s="96"/>
    </row>
    <row r="9" spans="1:55" s="97" customFormat="1" ht="24.75" customHeight="1">
      <c r="A9" s="39">
        <f t="shared" si="2"/>
        <v>4</v>
      </c>
      <c r="B9" s="51"/>
      <c r="C9" s="52"/>
      <c r="D9" s="57" t="s">
        <v>249</v>
      </c>
      <c r="E9" s="57" t="s">
        <v>213</v>
      </c>
      <c r="F9" s="58"/>
      <c r="G9" s="57" t="s">
        <v>250</v>
      </c>
      <c r="H9" s="39" t="str">
        <f>IF(COUNTA(AK9)&gt;0,IF(COUNTA(L9:AK9)&lt;classé,"Non","Oui"),"Non")</f>
        <v>Non</v>
      </c>
      <c r="I9" s="14">
        <f>SUM(L9:AK9)-SUM(AN9:BA9)+K9</f>
        <v>116</v>
      </c>
      <c r="J9" s="122"/>
      <c r="K9" s="122">
        <f>COUNTIF(L$5:AK$5,$D9)*4</f>
        <v>0</v>
      </c>
      <c r="L9" s="15">
        <v>18</v>
      </c>
      <c r="M9" s="16">
        <v>26</v>
      </c>
      <c r="N9" s="54">
        <v>40</v>
      </c>
      <c r="O9" s="16">
        <v>32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>MAX(L9:AK9)</f>
        <v>40</v>
      </c>
      <c r="AM9" s="5">
        <f t="shared" si="0"/>
        <v>4</v>
      </c>
      <c r="AN9" s="94">
        <f t="shared" si="1"/>
        <v>0</v>
      </c>
      <c r="AO9" s="4">
        <f t="shared" si="1"/>
        <v>0</v>
      </c>
      <c r="AP9" s="4">
        <f t="shared" si="1"/>
        <v>0</v>
      </c>
      <c r="AQ9" s="4">
        <f t="shared" si="1"/>
        <v>0</v>
      </c>
      <c r="AR9" s="4">
        <f t="shared" si="1"/>
        <v>0</v>
      </c>
      <c r="AS9" s="4">
        <f t="shared" si="1"/>
        <v>0</v>
      </c>
      <c r="AT9" s="4">
        <f t="shared" si="1"/>
        <v>0</v>
      </c>
      <c r="AU9" s="4">
        <f t="shared" si="1"/>
        <v>0</v>
      </c>
      <c r="AV9" s="4">
        <f t="shared" si="1"/>
        <v>0</v>
      </c>
      <c r="AW9" s="4">
        <f t="shared" si="1"/>
        <v>0</v>
      </c>
      <c r="AX9" s="4">
        <f t="shared" si="1"/>
        <v>0</v>
      </c>
      <c r="AY9" s="4">
        <f t="shared" si="1"/>
        <v>0</v>
      </c>
      <c r="AZ9" s="4">
        <f t="shared" si="1"/>
        <v>0</v>
      </c>
      <c r="BA9" s="95">
        <f t="shared" si="1"/>
        <v>0</v>
      </c>
      <c r="BB9" s="96"/>
      <c r="BC9" s="96"/>
    </row>
    <row r="10" spans="1:55" s="97" customFormat="1" ht="24.75" customHeight="1">
      <c r="A10" s="39">
        <f t="shared" si="2"/>
        <v>5</v>
      </c>
      <c r="B10" s="51"/>
      <c r="C10" s="56"/>
      <c r="D10" s="57" t="s">
        <v>367</v>
      </c>
      <c r="E10" s="57" t="s">
        <v>246</v>
      </c>
      <c r="F10" s="58"/>
      <c r="G10" s="57" t="s">
        <v>116</v>
      </c>
      <c r="H10" s="39" t="str">
        <f>IF(COUNTA(AK10)&gt;0,IF(COUNTA(L10:AK10)&lt;classé,"Non","Oui"),"Non")</f>
        <v>Non</v>
      </c>
      <c r="I10" s="14">
        <f>SUM(L10:AK10)-SUM(AN10:BA10)+K10</f>
        <v>94</v>
      </c>
      <c r="J10" s="122"/>
      <c r="K10" s="122">
        <f>COUNTIF(L$5:AK$5,$D10)*4</f>
        <v>4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>
        <v>40</v>
      </c>
      <c r="AK10" s="82">
        <v>50</v>
      </c>
      <c r="AL10" s="4">
        <f>MAX(L10:AK10)</f>
        <v>50</v>
      </c>
      <c r="AM10" s="5">
        <f t="shared" si="0"/>
        <v>2</v>
      </c>
      <c r="AN10" s="94">
        <f t="shared" si="1"/>
        <v>0</v>
      </c>
      <c r="AO10" s="4">
        <f t="shared" si="1"/>
        <v>0</v>
      </c>
      <c r="AP10" s="4">
        <f t="shared" si="1"/>
        <v>0</v>
      </c>
      <c r="AQ10" s="4">
        <f t="shared" si="1"/>
        <v>0</v>
      </c>
      <c r="AR10" s="4">
        <f t="shared" si="1"/>
        <v>0</v>
      </c>
      <c r="AS10" s="4">
        <f t="shared" si="1"/>
        <v>0</v>
      </c>
      <c r="AT10" s="4">
        <f t="shared" si="1"/>
        <v>0</v>
      </c>
      <c r="AU10" s="4">
        <f t="shared" si="1"/>
        <v>0</v>
      </c>
      <c r="AV10" s="4">
        <f t="shared" si="1"/>
        <v>0</v>
      </c>
      <c r="AW10" s="4">
        <f t="shared" si="1"/>
        <v>0</v>
      </c>
      <c r="AX10" s="4">
        <f t="shared" si="1"/>
        <v>0</v>
      </c>
      <c r="AY10" s="4">
        <f t="shared" si="1"/>
        <v>0</v>
      </c>
      <c r="AZ10" s="4">
        <f t="shared" si="1"/>
        <v>0</v>
      </c>
      <c r="BA10" s="95">
        <f t="shared" si="1"/>
        <v>0</v>
      </c>
      <c r="BB10" s="96"/>
      <c r="BC10" s="96"/>
    </row>
    <row r="11" spans="1:55" s="97" customFormat="1" ht="24.75" customHeight="1">
      <c r="A11" s="39">
        <f t="shared" si="2"/>
        <v>6</v>
      </c>
      <c r="B11" s="51"/>
      <c r="C11" s="56"/>
      <c r="D11" s="57" t="s">
        <v>238</v>
      </c>
      <c r="E11" s="57" t="s">
        <v>62</v>
      </c>
      <c r="F11" s="58"/>
      <c r="G11" s="140" t="s">
        <v>42</v>
      </c>
      <c r="H11" s="39" t="str">
        <f>IF(COUNTA(AK11)&gt;0,IF(COUNTA(L11:AK11)&lt;classé,"Non","Oui"),"Non")</f>
        <v>Non</v>
      </c>
      <c r="I11" s="14">
        <f>SUM(L11:AK11)-SUM(AN11:BA11)+K11</f>
        <v>90</v>
      </c>
      <c r="J11" s="122"/>
      <c r="K11" s="122">
        <f>COUNTIF(L$5:AK$5,$D11)*4</f>
        <v>0</v>
      </c>
      <c r="L11" s="15">
        <v>40</v>
      </c>
      <c r="M11" s="16">
        <v>50</v>
      </c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>MAX(L11:AK11)</f>
        <v>50</v>
      </c>
      <c r="AM11" s="5">
        <f t="shared" si="0"/>
        <v>2</v>
      </c>
      <c r="AN11" s="94">
        <f t="shared" si="1"/>
        <v>0</v>
      </c>
      <c r="AO11" s="4">
        <f t="shared" si="1"/>
        <v>0</v>
      </c>
      <c r="AP11" s="4">
        <f t="shared" si="1"/>
        <v>0</v>
      </c>
      <c r="AQ11" s="4">
        <f t="shared" si="1"/>
        <v>0</v>
      </c>
      <c r="AR11" s="4">
        <f t="shared" si="1"/>
        <v>0</v>
      </c>
      <c r="AS11" s="4">
        <f t="shared" si="1"/>
        <v>0</v>
      </c>
      <c r="AT11" s="4">
        <f t="shared" si="1"/>
        <v>0</v>
      </c>
      <c r="AU11" s="4">
        <f t="shared" si="1"/>
        <v>0</v>
      </c>
      <c r="AV11" s="4">
        <f t="shared" si="1"/>
        <v>0</v>
      </c>
      <c r="AW11" s="4">
        <f t="shared" si="1"/>
        <v>0</v>
      </c>
      <c r="AX11" s="4">
        <f t="shared" si="1"/>
        <v>0</v>
      </c>
      <c r="AY11" s="4">
        <f t="shared" si="1"/>
        <v>0</v>
      </c>
      <c r="AZ11" s="4">
        <f t="shared" si="1"/>
        <v>0</v>
      </c>
      <c r="BA11" s="95">
        <f t="shared" si="1"/>
        <v>0</v>
      </c>
      <c r="BB11" s="96"/>
      <c r="BC11" s="96"/>
    </row>
    <row r="12" spans="1:55" s="97" customFormat="1" ht="24.75" customHeight="1">
      <c r="A12" s="39">
        <f t="shared" si="2"/>
        <v>7</v>
      </c>
      <c r="B12" s="51"/>
      <c r="C12" s="56"/>
      <c r="D12" s="57" t="s">
        <v>237</v>
      </c>
      <c r="E12" s="57" t="s">
        <v>199</v>
      </c>
      <c r="F12" s="58"/>
      <c r="G12" s="57" t="s">
        <v>42</v>
      </c>
      <c r="H12" s="39" t="str">
        <f>IF(COUNTA(AK12)&gt;0,IF(COUNTA(L12:AK12)&lt;classé,"Non","Oui"),"Non")</f>
        <v>Non</v>
      </c>
      <c r="I12" s="14">
        <f>SUM(L12:AK12)-SUM(AN12:BA12)+K12</f>
        <v>72</v>
      </c>
      <c r="J12" s="122"/>
      <c r="K12" s="122">
        <f>COUNTIF(L$5:AK$5,$D12)*4</f>
        <v>4</v>
      </c>
      <c r="L12" s="15">
        <v>50</v>
      </c>
      <c r="M12" s="16">
        <v>18</v>
      </c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>MAX(L12:AK12)</f>
        <v>50</v>
      </c>
      <c r="AM12" s="5">
        <f t="shared" si="0"/>
        <v>2</v>
      </c>
      <c r="AN12" s="94">
        <f t="shared" si="1"/>
        <v>0</v>
      </c>
      <c r="AO12" s="4">
        <f t="shared" si="1"/>
        <v>0</v>
      </c>
      <c r="AP12" s="4">
        <f t="shared" si="1"/>
        <v>0</v>
      </c>
      <c r="AQ12" s="4">
        <f t="shared" si="1"/>
        <v>0</v>
      </c>
      <c r="AR12" s="4">
        <f t="shared" si="1"/>
        <v>0</v>
      </c>
      <c r="AS12" s="4">
        <f t="shared" si="1"/>
        <v>0</v>
      </c>
      <c r="AT12" s="4">
        <f t="shared" si="1"/>
        <v>0</v>
      </c>
      <c r="AU12" s="4">
        <f t="shared" si="1"/>
        <v>0</v>
      </c>
      <c r="AV12" s="4">
        <f t="shared" si="1"/>
        <v>0</v>
      </c>
      <c r="AW12" s="4">
        <f t="shared" si="1"/>
        <v>0</v>
      </c>
      <c r="AX12" s="4">
        <f t="shared" si="1"/>
        <v>0</v>
      </c>
      <c r="AY12" s="4">
        <f t="shared" si="1"/>
        <v>0</v>
      </c>
      <c r="AZ12" s="4">
        <f t="shared" si="1"/>
        <v>0</v>
      </c>
      <c r="BA12" s="95">
        <f t="shared" si="1"/>
        <v>0</v>
      </c>
      <c r="BB12" s="96"/>
      <c r="BC12" s="96"/>
    </row>
    <row r="13" spans="1:55" s="97" customFormat="1" ht="24.75" customHeight="1">
      <c r="A13" s="39">
        <f t="shared" si="2"/>
        <v>8</v>
      </c>
      <c r="B13" s="51"/>
      <c r="C13" s="52"/>
      <c r="D13" s="57" t="s">
        <v>239</v>
      </c>
      <c r="E13" s="57" t="s">
        <v>240</v>
      </c>
      <c r="F13" s="58"/>
      <c r="G13" s="57" t="s">
        <v>241</v>
      </c>
      <c r="H13" s="39" t="str">
        <f>IF(COUNTA(AK13)&gt;0,IF(COUNTA(L13:AK13)&lt;classé,"Non","Oui"),"Non")</f>
        <v>Non</v>
      </c>
      <c r="I13" s="14">
        <f>SUM(L13:AK13)-SUM(AN13:BA13)+K13</f>
        <v>72</v>
      </c>
      <c r="J13" s="122"/>
      <c r="K13" s="122">
        <f>COUNTIF(L$5:AK$5,$D13)*4</f>
        <v>0</v>
      </c>
      <c r="L13" s="15">
        <v>32</v>
      </c>
      <c r="M13" s="16">
        <v>40</v>
      </c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>MAX(L13:AK13)</f>
        <v>40</v>
      </c>
      <c r="AM13" s="5">
        <f t="shared" si="0"/>
        <v>2</v>
      </c>
      <c r="AN13" s="94">
        <f t="shared" si="1"/>
        <v>0</v>
      </c>
      <c r="AO13" s="4">
        <f t="shared" si="1"/>
        <v>0</v>
      </c>
      <c r="AP13" s="4">
        <f t="shared" si="1"/>
        <v>0</v>
      </c>
      <c r="AQ13" s="4">
        <f t="shared" si="1"/>
        <v>0</v>
      </c>
      <c r="AR13" s="4">
        <f t="shared" si="1"/>
        <v>0</v>
      </c>
      <c r="AS13" s="4">
        <f t="shared" si="1"/>
        <v>0</v>
      </c>
      <c r="AT13" s="4">
        <f t="shared" si="1"/>
        <v>0</v>
      </c>
      <c r="AU13" s="4">
        <f t="shared" si="1"/>
        <v>0</v>
      </c>
      <c r="AV13" s="4">
        <f t="shared" si="1"/>
        <v>0</v>
      </c>
      <c r="AW13" s="4">
        <f t="shared" si="1"/>
        <v>0</v>
      </c>
      <c r="AX13" s="4">
        <f t="shared" si="1"/>
        <v>0</v>
      </c>
      <c r="AY13" s="4">
        <f t="shared" si="1"/>
        <v>0</v>
      </c>
      <c r="AZ13" s="4">
        <f t="shared" si="1"/>
        <v>0</v>
      </c>
      <c r="BA13" s="95">
        <f t="shared" si="1"/>
        <v>0</v>
      </c>
      <c r="BB13" s="96"/>
      <c r="BC13" s="96"/>
    </row>
    <row r="14" spans="1:55" s="97" customFormat="1" ht="24.75" customHeight="1">
      <c r="A14" s="39">
        <f t="shared" si="2"/>
        <v>9</v>
      </c>
      <c r="B14" s="51"/>
      <c r="C14" s="56"/>
      <c r="D14" s="57" t="s">
        <v>343</v>
      </c>
      <c r="E14" s="57" t="s">
        <v>109</v>
      </c>
      <c r="F14" s="58"/>
      <c r="G14" s="57" t="s">
        <v>60</v>
      </c>
      <c r="H14" s="39" t="str">
        <f>IF(COUNTA(AK14)&gt;0,IF(COUNTA(L14:AK14)&lt;classé,"Non","Oui"),"Non")</f>
        <v>Non</v>
      </c>
      <c r="I14" s="14">
        <f>SUM(L14:AK14)-SUM(AN14:BA14)+K14</f>
        <v>60</v>
      </c>
      <c r="J14" s="122"/>
      <c r="K14" s="122">
        <f>COUNTIF(L$5:AK$5,$D14)*4</f>
        <v>0</v>
      </c>
      <c r="L14" s="15"/>
      <c r="M14" s="16"/>
      <c r="N14" s="54">
        <v>20</v>
      </c>
      <c r="O14" s="16">
        <v>40</v>
      </c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>MAX(L14:AK14)</f>
        <v>40</v>
      </c>
      <c r="AM14" s="5">
        <f t="shared" si="0"/>
        <v>2</v>
      </c>
      <c r="AN14" s="94">
        <f t="shared" si="1"/>
        <v>0</v>
      </c>
      <c r="AO14" s="4">
        <f t="shared" si="1"/>
        <v>0</v>
      </c>
      <c r="AP14" s="4">
        <f t="shared" si="1"/>
        <v>0</v>
      </c>
      <c r="AQ14" s="4">
        <f t="shared" si="1"/>
        <v>0</v>
      </c>
      <c r="AR14" s="4">
        <f t="shared" si="1"/>
        <v>0</v>
      </c>
      <c r="AS14" s="4">
        <f t="shared" si="1"/>
        <v>0</v>
      </c>
      <c r="AT14" s="4">
        <f t="shared" si="1"/>
        <v>0</v>
      </c>
      <c r="AU14" s="4">
        <f t="shared" si="1"/>
        <v>0</v>
      </c>
      <c r="AV14" s="4">
        <f t="shared" si="1"/>
        <v>0</v>
      </c>
      <c r="AW14" s="4">
        <f t="shared" si="1"/>
        <v>0</v>
      </c>
      <c r="AX14" s="4">
        <f t="shared" si="1"/>
        <v>0</v>
      </c>
      <c r="AY14" s="4">
        <f t="shared" si="1"/>
        <v>0</v>
      </c>
      <c r="AZ14" s="4">
        <f t="shared" si="1"/>
        <v>0</v>
      </c>
      <c r="BA14" s="95">
        <f t="shared" si="1"/>
        <v>0</v>
      </c>
      <c r="BB14" s="96"/>
      <c r="BC14" s="96"/>
    </row>
    <row r="15" spans="1:55" s="97" customFormat="1" ht="24.75" customHeight="1">
      <c r="A15" s="39">
        <f t="shared" si="2"/>
        <v>10</v>
      </c>
      <c r="B15" s="51"/>
      <c r="C15" s="56"/>
      <c r="D15" s="57" t="s">
        <v>247</v>
      </c>
      <c r="E15" s="57" t="s">
        <v>248</v>
      </c>
      <c r="F15" s="58"/>
      <c r="G15" s="57" t="s">
        <v>241</v>
      </c>
      <c r="H15" s="39" t="str">
        <f>IF(COUNTA(AK15)&gt;0,IF(COUNTA(L15:AK15)&lt;classé,"Non","Oui"),"Non")</f>
        <v>Non</v>
      </c>
      <c r="I15" s="14">
        <f>SUM(L15:AK15)-SUM(AN15:BA15)+K15</f>
        <v>51</v>
      </c>
      <c r="J15" s="122"/>
      <c r="K15" s="122">
        <f>COUNTIF(L$5:AK$5,$D15)*4</f>
        <v>0</v>
      </c>
      <c r="L15" s="15">
        <v>19</v>
      </c>
      <c r="M15" s="16">
        <v>32</v>
      </c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>MAX(L15:AK15)</f>
        <v>32</v>
      </c>
      <c r="AM15" s="5">
        <f t="shared" si="0"/>
        <v>2</v>
      </c>
      <c r="AN15" s="94">
        <f t="shared" si="1"/>
        <v>0</v>
      </c>
      <c r="AO15" s="4">
        <f t="shared" si="1"/>
        <v>0</v>
      </c>
      <c r="AP15" s="4">
        <f t="shared" si="1"/>
        <v>0</v>
      </c>
      <c r="AQ15" s="4">
        <f t="shared" si="1"/>
        <v>0</v>
      </c>
      <c r="AR15" s="4">
        <f t="shared" si="1"/>
        <v>0</v>
      </c>
      <c r="AS15" s="4">
        <f t="shared" si="1"/>
        <v>0</v>
      </c>
      <c r="AT15" s="4">
        <f t="shared" si="1"/>
        <v>0</v>
      </c>
      <c r="AU15" s="4">
        <f t="shared" si="1"/>
        <v>0</v>
      </c>
      <c r="AV15" s="4">
        <f t="shared" si="1"/>
        <v>0</v>
      </c>
      <c r="AW15" s="4">
        <f t="shared" si="1"/>
        <v>0</v>
      </c>
      <c r="AX15" s="4">
        <f t="shared" si="1"/>
        <v>0</v>
      </c>
      <c r="AY15" s="4">
        <f t="shared" si="1"/>
        <v>0</v>
      </c>
      <c r="AZ15" s="4">
        <f t="shared" si="1"/>
        <v>0</v>
      </c>
      <c r="BA15" s="95">
        <f t="shared" si="1"/>
        <v>0</v>
      </c>
      <c r="BB15" s="96"/>
      <c r="BC15" s="96"/>
    </row>
    <row r="16" spans="1:55" s="97" customFormat="1" ht="24.75" customHeight="1">
      <c r="A16" s="62">
        <f t="shared" si="2"/>
        <v>11</v>
      </c>
      <c r="B16" s="51"/>
      <c r="C16" s="135"/>
      <c r="D16" s="57" t="s">
        <v>341</v>
      </c>
      <c r="E16" s="57" t="s">
        <v>342</v>
      </c>
      <c r="F16" s="58"/>
      <c r="G16" s="57" t="s">
        <v>60</v>
      </c>
      <c r="H16" s="39" t="str">
        <f>IF(COUNTA(AK16)&gt;0,IF(COUNTA(L16:AK16)&lt;classé,"Non","Oui"),"Non")</f>
        <v>Non</v>
      </c>
      <c r="I16" s="63">
        <f>SUM(L16:AK16)-SUM(AN16:BA16)+K16</f>
        <v>48</v>
      </c>
      <c r="J16" s="129"/>
      <c r="K16" s="122">
        <f>COUNTIF(L$5:AK$5,$D16)*4</f>
        <v>0</v>
      </c>
      <c r="L16" s="70"/>
      <c r="M16" s="64"/>
      <c r="N16" s="65">
        <v>22</v>
      </c>
      <c r="O16" s="64">
        <v>26</v>
      </c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>MAX(L16:AK16)</f>
        <v>26</v>
      </c>
      <c r="AM16" s="5">
        <f t="shared" si="0"/>
        <v>2</v>
      </c>
      <c r="AN16" s="94">
        <f aca="true" t="shared" si="3" ref="AN16:BA33">IF($AM16&gt;Nbcourse+AN$3-1-$J16,LARGE($L16:$AK16,Nbcourse+AN$3-$J16),0)</f>
        <v>0</v>
      </c>
      <c r="AO16" s="4">
        <f t="shared" si="3"/>
        <v>0</v>
      </c>
      <c r="AP16" s="4">
        <f t="shared" si="3"/>
        <v>0</v>
      </c>
      <c r="AQ16" s="4">
        <f t="shared" si="3"/>
        <v>0</v>
      </c>
      <c r="AR16" s="4">
        <f t="shared" si="3"/>
        <v>0</v>
      </c>
      <c r="AS16" s="4">
        <f t="shared" si="3"/>
        <v>0</v>
      </c>
      <c r="AT16" s="4">
        <f t="shared" si="3"/>
        <v>0</v>
      </c>
      <c r="AU16" s="4">
        <f t="shared" si="3"/>
        <v>0</v>
      </c>
      <c r="AV16" s="4">
        <f t="shared" si="3"/>
        <v>0</v>
      </c>
      <c r="AW16" s="4">
        <f t="shared" si="3"/>
        <v>0</v>
      </c>
      <c r="AX16" s="4">
        <f t="shared" si="3"/>
        <v>0</v>
      </c>
      <c r="AY16" s="4">
        <f t="shared" si="3"/>
        <v>0</v>
      </c>
      <c r="AZ16" s="4">
        <f t="shared" si="3"/>
        <v>0</v>
      </c>
      <c r="BA16" s="95">
        <f t="shared" si="3"/>
        <v>0</v>
      </c>
      <c r="BB16" s="96"/>
      <c r="BC16" s="96"/>
    </row>
    <row r="17" spans="1:55" s="97" customFormat="1" ht="24.75" customHeight="1">
      <c r="A17" s="39">
        <f t="shared" si="2"/>
        <v>12</v>
      </c>
      <c r="B17" s="51"/>
      <c r="C17" s="56"/>
      <c r="D17" s="57" t="s">
        <v>423</v>
      </c>
      <c r="E17" s="57" t="s">
        <v>262</v>
      </c>
      <c r="F17" s="58"/>
      <c r="G17" s="140">
        <v>21</v>
      </c>
      <c r="H17" s="39" t="str">
        <f>IF(COUNTA(AK17)&gt;0,IF(COUNTA(L17:AK17)&lt;classé,"Non","Oui"),"Non")</f>
        <v>Non</v>
      </c>
      <c r="I17" s="14">
        <f>SUM(L17:AK17)-SUM(AN17:BA17)+K17</f>
        <v>44</v>
      </c>
      <c r="J17" s="122"/>
      <c r="K17" s="122">
        <f>COUNTIF(L$5:AK$5,$D17)*4</f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>
        <v>22</v>
      </c>
      <c r="AK17" s="82">
        <v>22</v>
      </c>
      <c r="AL17" s="4">
        <f>MAX(L17:AK17)</f>
        <v>22</v>
      </c>
      <c r="AM17" s="5">
        <f t="shared" si="0"/>
        <v>2</v>
      </c>
      <c r="AN17" s="94">
        <f t="shared" si="3"/>
        <v>0</v>
      </c>
      <c r="AO17" s="4">
        <f t="shared" si="3"/>
        <v>0</v>
      </c>
      <c r="AP17" s="4">
        <f t="shared" si="3"/>
        <v>0</v>
      </c>
      <c r="AQ17" s="4">
        <f t="shared" si="3"/>
        <v>0</v>
      </c>
      <c r="AR17" s="4">
        <f t="shared" si="3"/>
        <v>0</v>
      </c>
      <c r="AS17" s="4">
        <f t="shared" si="3"/>
        <v>0</v>
      </c>
      <c r="AT17" s="4">
        <f t="shared" si="3"/>
        <v>0</v>
      </c>
      <c r="AU17" s="4">
        <f t="shared" si="3"/>
        <v>0</v>
      </c>
      <c r="AV17" s="4">
        <f t="shared" si="3"/>
        <v>0</v>
      </c>
      <c r="AW17" s="4">
        <f t="shared" si="3"/>
        <v>0</v>
      </c>
      <c r="AX17" s="4">
        <f t="shared" si="3"/>
        <v>0</v>
      </c>
      <c r="AY17" s="4">
        <f t="shared" si="3"/>
        <v>0</v>
      </c>
      <c r="AZ17" s="4">
        <f t="shared" si="3"/>
        <v>0</v>
      </c>
      <c r="BA17" s="95">
        <f t="shared" si="3"/>
        <v>0</v>
      </c>
      <c r="BB17" s="96"/>
      <c r="BC17" s="96"/>
    </row>
    <row r="18" spans="1:55" s="97" customFormat="1" ht="24.75" customHeight="1">
      <c r="A18" s="39">
        <f t="shared" si="2"/>
        <v>13</v>
      </c>
      <c r="B18" s="51"/>
      <c r="C18" s="52"/>
      <c r="D18" s="57" t="s">
        <v>422</v>
      </c>
      <c r="E18" s="57" t="s">
        <v>148</v>
      </c>
      <c r="F18" s="58"/>
      <c r="G18" s="57" t="s">
        <v>60</v>
      </c>
      <c r="H18" s="39" t="str">
        <f>IF(COUNTA(AK18)&gt;0,IF(COUNTA(L18:AK18)&lt;classé,"Non","Oui"),"Non")</f>
        <v>Non</v>
      </c>
      <c r="I18" s="14">
        <f>SUM(L18:AK18)-SUM(AN18:BA18)+K18</f>
        <v>0</v>
      </c>
      <c r="J18" s="122"/>
      <c r="K18" s="122">
        <f>COUNTIF(L$5:AK$5,$D18)*4</f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>MAX(L18:AK18)</f>
        <v>0</v>
      </c>
      <c r="AM18" s="5">
        <f t="shared" si="0"/>
        <v>0</v>
      </c>
      <c r="AN18" s="94">
        <f t="shared" si="3"/>
        <v>0</v>
      </c>
      <c r="AO18" s="4">
        <f t="shared" si="3"/>
        <v>0</v>
      </c>
      <c r="AP18" s="4">
        <f t="shared" si="3"/>
        <v>0</v>
      </c>
      <c r="AQ18" s="4">
        <f t="shared" si="3"/>
        <v>0</v>
      </c>
      <c r="AR18" s="4">
        <f t="shared" si="3"/>
        <v>0</v>
      </c>
      <c r="AS18" s="4">
        <f t="shared" si="3"/>
        <v>0</v>
      </c>
      <c r="AT18" s="4">
        <f t="shared" si="3"/>
        <v>0</v>
      </c>
      <c r="AU18" s="4">
        <f t="shared" si="3"/>
        <v>0</v>
      </c>
      <c r="AV18" s="4">
        <f t="shared" si="3"/>
        <v>0</v>
      </c>
      <c r="AW18" s="4">
        <f t="shared" si="3"/>
        <v>0</v>
      </c>
      <c r="AX18" s="4">
        <f t="shared" si="3"/>
        <v>0</v>
      </c>
      <c r="AY18" s="4">
        <f t="shared" si="3"/>
        <v>0</v>
      </c>
      <c r="AZ18" s="4">
        <f t="shared" si="3"/>
        <v>0</v>
      </c>
      <c r="BA18" s="95">
        <f t="shared" si="3"/>
        <v>0</v>
      </c>
      <c r="BB18" s="96"/>
      <c r="BC18" s="96"/>
    </row>
    <row r="19" spans="1:55" s="97" customFormat="1" ht="24.75" customHeight="1">
      <c r="A19" s="39">
        <f t="shared" si="2"/>
        <v>14</v>
      </c>
      <c r="B19" s="51"/>
      <c r="C19" s="56"/>
      <c r="D19" s="57"/>
      <c r="E19" s="57"/>
      <c r="F19" s="58"/>
      <c r="G19" s="57"/>
      <c r="H19" s="39" t="str">
        <f>IF(COUNTA(AK19)&gt;0,IF(COUNTA(L19:AK19)&lt;classé,"Non","Oui"),"Non")</f>
        <v>Non</v>
      </c>
      <c r="I19" s="14">
        <f>SUM(L19:AK19)-SUM(AN19:BA19)+K19</f>
        <v>0</v>
      </c>
      <c r="J19" s="122"/>
      <c r="K19" s="122">
        <f>COUNTIF(L$5:AK$5,$D19)*4</f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>MAX(L19:AK19)</f>
        <v>0</v>
      </c>
      <c r="AM19" s="5">
        <f t="shared" si="0"/>
        <v>0</v>
      </c>
      <c r="AN19" s="94">
        <f t="shared" si="3"/>
        <v>0</v>
      </c>
      <c r="AO19" s="4">
        <f t="shared" si="3"/>
        <v>0</v>
      </c>
      <c r="AP19" s="4">
        <f t="shared" si="3"/>
        <v>0</v>
      </c>
      <c r="AQ19" s="4">
        <f t="shared" si="3"/>
        <v>0</v>
      </c>
      <c r="AR19" s="4">
        <f t="shared" si="3"/>
        <v>0</v>
      </c>
      <c r="AS19" s="4">
        <f t="shared" si="3"/>
        <v>0</v>
      </c>
      <c r="AT19" s="4">
        <f t="shared" si="3"/>
        <v>0</v>
      </c>
      <c r="AU19" s="4">
        <f t="shared" si="3"/>
        <v>0</v>
      </c>
      <c r="AV19" s="4">
        <f t="shared" si="3"/>
        <v>0</v>
      </c>
      <c r="AW19" s="4">
        <f t="shared" si="3"/>
        <v>0</v>
      </c>
      <c r="AX19" s="4">
        <f t="shared" si="3"/>
        <v>0</v>
      </c>
      <c r="AY19" s="4">
        <f t="shared" si="3"/>
        <v>0</v>
      </c>
      <c r="AZ19" s="4">
        <f t="shared" si="3"/>
        <v>0</v>
      </c>
      <c r="BA19" s="95">
        <f t="shared" si="3"/>
        <v>0</v>
      </c>
      <c r="BB19" s="96"/>
      <c r="BC19" s="96"/>
    </row>
    <row r="20" spans="1:55" s="97" customFormat="1" ht="24.75" customHeight="1">
      <c r="A20" s="39">
        <f t="shared" si="2"/>
        <v>15</v>
      </c>
      <c r="B20" s="51"/>
      <c r="C20" s="56"/>
      <c r="D20" s="57"/>
      <c r="E20" s="57"/>
      <c r="F20" s="58"/>
      <c r="G20" s="140"/>
      <c r="H20" s="39" t="str">
        <f>IF(COUNTA(AK20)&gt;0,IF(COUNTA(L20:AK20)&lt;classé,"Non","Oui"),"Non")</f>
        <v>Non</v>
      </c>
      <c r="I20" s="14">
        <f>SUM(L20:AK20)-SUM(AN20:BA20)+K20</f>
        <v>0</v>
      </c>
      <c r="J20" s="122"/>
      <c r="K20" s="122">
        <f>COUNTIF(L$5:AK$5,$D20)*4</f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>MAX(L20:AK20)</f>
        <v>0</v>
      </c>
      <c r="AM20" s="5">
        <f t="shared" si="0"/>
        <v>0</v>
      </c>
      <c r="AN20" s="94">
        <f t="shared" si="3"/>
        <v>0</v>
      </c>
      <c r="AO20" s="4">
        <f t="shared" si="3"/>
        <v>0</v>
      </c>
      <c r="AP20" s="4">
        <f t="shared" si="3"/>
        <v>0</v>
      </c>
      <c r="AQ20" s="4">
        <f t="shared" si="3"/>
        <v>0</v>
      </c>
      <c r="AR20" s="4">
        <f t="shared" si="3"/>
        <v>0</v>
      </c>
      <c r="AS20" s="4">
        <f t="shared" si="3"/>
        <v>0</v>
      </c>
      <c r="AT20" s="4">
        <f t="shared" si="3"/>
        <v>0</v>
      </c>
      <c r="AU20" s="4">
        <f t="shared" si="3"/>
        <v>0</v>
      </c>
      <c r="AV20" s="4">
        <f t="shared" si="3"/>
        <v>0</v>
      </c>
      <c r="AW20" s="4">
        <f t="shared" si="3"/>
        <v>0</v>
      </c>
      <c r="AX20" s="4">
        <f t="shared" si="3"/>
        <v>0</v>
      </c>
      <c r="AY20" s="4">
        <f t="shared" si="3"/>
        <v>0</v>
      </c>
      <c r="AZ20" s="4">
        <f t="shared" si="3"/>
        <v>0</v>
      </c>
      <c r="BA20" s="95">
        <f t="shared" si="3"/>
        <v>0</v>
      </c>
      <c r="BB20" s="96"/>
      <c r="BC20" s="96"/>
    </row>
    <row r="21" spans="1:55" s="97" customFormat="1" ht="24.75" customHeight="1">
      <c r="A21" s="39">
        <f t="shared" si="2"/>
        <v>16</v>
      </c>
      <c r="B21" s="51"/>
      <c r="C21" s="56"/>
      <c r="D21" s="57"/>
      <c r="E21" s="57"/>
      <c r="F21" s="58"/>
      <c r="G21" s="57"/>
      <c r="H21" s="39" t="str">
        <f>IF(COUNTA(AK21)&gt;0,IF(COUNTA(L21:AK21)&lt;classé,"Non","Oui"),"Non")</f>
        <v>Non</v>
      </c>
      <c r="I21" s="14">
        <f>SUM(L21:AK21)-SUM(AN21:BA21)+K21</f>
        <v>0</v>
      </c>
      <c r="J21" s="122"/>
      <c r="K21" s="122">
        <f>COUNTIF(L$5:AK$5,$D21)*4</f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>MAX(L21:AK21)</f>
        <v>0</v>
      </c>
      <c r="AM21" s="5">
        <f t="shared" si="0"/>
        <v>0</v>
      </c>
      <c r="AN21" s="94">
        <f t="shared" si="3"/>
        <v>0</v>
      </c>
      <c r="AO21" s="4">
        <f t="shared" si="3"/>
        <v>0</v>
      </c>
      <c r="AP21" s="4">
        <f t="shared" si="3"/>
        <v>0</v>
      </c>
      <c r="AQ21" s="4">
        <f t="shared" si="3"/>
        <v>0</v>
      </c>
      <c r="AR21" s="4">
        <f t="shared" si="3"/>
        <v>0</v>
      </c>
      <c r="AS21" s="4">
        <f t="shared" si="3"/>
        <v>0</v>
      </c>
      <c r="AT21" s="4">
        <f t="shared" si="3"/>
        <v>0</v>
      </c>
      <c r="AU21" s="4">
        <f t="shared" si="3"/>
        <v>0</v>
      </c>
      <c r="AV21" s="4">
        <f t="shared" si="3"/>
        <v>0</v>
      </c>
      <c r="AW21" s="4">
        <f t="shared" si="3"/>
        <v>0</v>
      </c>
      <c r="AX21" s="4">
        <f t="shared" si="3"/>
        <v>0</v>
      </c>
      <c r="AY21" s="4">
        <f t="shared" si="3"/>
        <v>0</v>
      </c>
      <c r="AZ21" s="4">
        <f t="shared" si="3"/>
        <v>0</v>
      </c>
      <c r="BA21" s="95">
        <f t="shared" si="3"/>
        <v>0</v>
      </c>
      <c r="BB21" s="96"/>
      <c r="BC21" s="96"/>
    </row>
    <row r="22" spans="1:55" s="97" customFormat="1" ht="24.75" customHeight="1">
      <c r="A22" s="39">
        <f t="shared" si="2"/>
        <v>17</v>
      </c>
      <c r="B22" s="51"/>
      <c r="C22" s="52"/>
      <c r="D22" s="57"/>
      <c r="E22" s="57"/>
      <c r="F22" s="58"/>
      <c r="G22" s="57"/>
      <c r="H22" s="39" t="str">
        <f>IF(COUNTA(AK22)&gt;0,IF(COUNTA(L22:AK22)&lt;classé,"Non","Oui"),"Non")</f>
        <v>Non</v>
      </c>
      <c r="I22" s="14">
        <f>SUM(L22:AK22)-SUM(AN22:BA22)+K22</f>
        <v>0</v>
      </c>
      <c r="J22" s="122"/>
      <c r="K22" s="122">
        <f>COUNTIF(L$5:AK$5,$D22)*4</f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>MAX(L22:AK22)</f>
        <v>0</v>
      </c>
      <c r="AM22" s="5">
        <f t="shared" si="0"/>
        <v>0</v>
      </c>
      <c r="AN22" s="94">
        <f t="shared" si="3"/>
        <v>0</v>
      </c>
      <c r="AO22" s="4">
        <f t="shared" si="3"/>
        <v>0</v>
      </c>
      <c r="AP22" s="4">
        <f t="shared" si="3"/>
        <v>0</v>
      </c>
      <c r="AQ22" s="4">
        <f t="shared" si="3"/>
        <v>0</v>
      </c>
      <c r="AR22" s="4">
        <f t="shared" si="3"/>
        <v>0</v>
      </c>
      <c r="AS22" s="4">
        <f t="shared" si="3"/>
        <v>0</v>
      </c>
      <c r="AT22" s="4">
        <f t="shared" si="3"/>
        <v>0</v>
      </c>
      <c r="AU22" s="4">
        <f t="shared" si="3"/>
        <v>0</v>
      </c>
      <c r="AV22" s="4">
        <f t="shared" si="3"/>
        <v>0</v>
      </c>
      <c r="AW22" s="4">
        <f t="shared" si="3"/>
        <v>0</v>
      </c>
      <c r="AX22" s="4">
        <f t="shared" si="3"/>
        <v>0</v>
      </c>
      <c r="AY22" s="4">
        <f t="shared" si="3"/>
        <v>0</v>
      </c>
      <c r="AZ22" s="4">
        <f t="shared" si="3"/>
        <v>0</v>
      </c>
      <c r="BA22" s="95">
        <f t="shared" si="3"/>
        <v>0</v>
      </c>
      <c r="BB22" s="96"/>
      <c r="BC22" s="96"/>
    </row>
    <row r="23" spans="1:55" s="97" customFormat="1" ht="24.75" customHeight="1">
      <c r="A23" s="39">
        <f t="shared" si="2"/>
        <v>18</v>
      </c>
      <c r="B23" s="51"/>
      <c r="C23" s="52"/>
      <c r="D23" s="57"/>
      <c r="E23" s="57"/>
      <c r="F23" s="58"/>
      <c r="G23" s="57"/>
      <c r="H23" s="39" t="str">
        <f>IF(COUNTA(AK23)&gt;0,IF(COUNTA(L23:AK23)&lt;classé,"Non","Oui"),"Non")</f>
        <v>Non</v>
      </c>
      <c r="I23" s="14">
        <f>SUM(L23:AK23)-SUM(AN23:BA23)+K23</f>
        <v>0</v>
      </c>
      <c r="J23" s="122"/>
      <c r="K23" s="122">
        <f>COUNTIF(L$5:AK$5,$D23)*4</f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>MAX(L23:AK23)</f>
        <v>0</v>
      </c>
      <c r="AM23" s="5">
        <f t="shared" si="0"/>
        <v>0</v>
      </c>
      <c r="AN23" s="94">
        <f t="shared" si="3"/>
        <v>0</v>
      </c>
      <c r="AO23" s="4">
        <f t="shared" si="3"/>
        <v>0</v>
      </c>
      <c r="AP23" s="4">
        <f t="shared" si="3"/>
        <v>0</v>
      </c>
      <c r="AQ23" s="4">
        <f t="shared" si="3"/>
        <v>0</v>
      </c>
      <c r="AR23" s="4">
        <f t="shared" si="3"/>
        <v>0</v>
      </c>
      <c r="AS23" s="4">
        <f t="shared" si="3"/>
        <v>0</v>
      </c>
      <c r="AT23" s="4">
        <f t="shared" si="3"/>
        <v>0</v>
      </c>
      <c r="AU23" s="4">
        <f t="shared" si="3"/>
        <v>0</v>
      </c>
      <c r="AV23" s="4">
        <f t="shared" si="3"/>
        <v>0</v>
      </c>
      <c r="AW23" s="4">
        <f t="shared" si="3"/>
        <v>0</v>
      </c>
      <c r="AX23" s="4">
        <f t="shared" si="3"/>
        <v>0</v>
      </c>
      <c r="AY23" s="4">
        <f t="shared" si="3"/>
        <v>0</v>
      </c>
      <c r="AZ23" s="4">
        <f t="shared" si="3"/>
        <v>0</v>
      </c>
      <c r="BA23" s="95">
        <f t="shared" si="3"/>
        <v>0</v>
      </c>
      <c r="BB23" s="96"/>
      <c r="BC23" s="96"/>
    </row>
    <row r="24" spans="1:55" s="97" customFormat="1" ht="24.75" customHeight="1">
      <c r="A24" s="39">
        <f t="shared" si="2"/>
        <v>19</v>
      </c>
      <c r="B24" s="51"/>
      <c r="C24" s="56"/>
      <c r="D24" s="57"/>
      <c r="E24" s="57"/>
      <c r="F24" s="58"/>
      <c r="G24" s="57"/>
      <c r="H24" s="39" t="str">
        <f>IF(COUNTA(AK24)&gt;0,IF(COUNTA(L24:AK24)&lt;classé,"Non","Oui"),"Non")</f>
        <v>Non</v>
      </c>
      <c r="I24" s="14">
        <f>SUM(L24:AK24)-SUM(AN24:BA24)+K24</f>
        <v>0</v>
      </c>
      <c r="J24" s="122"/>
      <c r="K24" s="122">
        <f>COUNTIF(L$5:AK$5,$D24)*4</f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>MAX(L24:AK24)</f>
        <v>0</v>
      </c>
      <c r="AM24" s="5">
        <f t="shared" si="0"/>
        <v>0</v>
      </c>
      <c r="AN24" s="94">
        <f t="shared" si="3"/>
        <v>0</v>
      </c>
      <c r="AO24" s="4">
        <f t="shared" si="3"/>
        <v>0</v>
      </c>
      <c r="AP24" s="4">
        <f t="shared" si="3"/>
        <v>0</v>
      </c>
      <c r="AQ24" s="4">
        <f t="shared" si="3"/>
        <v>0</v>
      </c>
      <c r="AR24" s="4">
        <f t="shared" si="3"/>
        <v>0</v>
      </c>
      <c r="AS24" s="4">
        <f t="shared" si="3"/>
        <v>0</v>
      </c>
      <c r="AT24" s="4">
        <f t="shared" si="3"/>
        <v>0</v>
      </c>
      <c r="AU24" s="4">
        <f t="shared" si="3"/>
        <v>0</v>
      </c>
      <c r="AV24" s="4">
        <f t="shared" si="3"/>
        <v>0</v>
      </c>
      <c r="AW24" s="4">
        <f t="shared" si="3"/>
        <v>0</v>
      </c>
      <c r="AX24" s="4">
        <f t="shared" si="3"/>
        <v>0</v>
      </c>
      <c r="AY24" s="4">
        <f t="shared" si="3"/>
        <v>0</v>
      </c>
      <c r="AZ24" s="4">
        <f t="shared" si="3"/>
        <v>0</v>
      </c>
      <c r="BA24" s="95">
        <f t="shared" si="3"/>
        <v>0</v>
      </c>
      <c r="BB24" s="96"/>
      <c r="BC24" s="96"/>
    </row>
    <row r="25" spans="1:55" s="97" customFormat="1" ht="24.75" customHeight="1">
      <c r="A25" s="39">
        <f t="shared" si="2"/>
        <v>20</v>
      </c>
      <c r="B25" s="51"/>
      <c r="C25" s="56"/>
      <c r="D25" s="57"/>
      <c r="E25" s="57"/>
      <c r="F25" s="58"/>
      <c r="G25" s="57"/>
      <c r="H25" s="39" t="str">
        <f>IF(COUNTA(AK25)&gt;0,IF(COUNTA(L25:AK25)&lt;classé,"Non","Oui"),"Non")</f>
        <v>Non</v>
      </c>
      <c r="I25" s="14">
        <f>SUM(L25:AK25)-SUM(AN25:BA25)+K25</f>
        <v>0</v>
      </c>
      <c r="J25" s="122"/>
      <c r="K25" s="122">
        <f>COUNTIF(L$5:AK$5,$D25)*4</f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>MAX(L25:AK25)</f>
        <v>0</v>
      </c>
      <c r="AM25" s="5">
        <f aca="true" t="shared" si="4" ref="AM25:AM35">COUNTA(L25:AK25)</f>
        <v>0</v>
      </c>
      <c r="AN25" s="94">
        <f t="shared" si="3"/>
        <v>0</v>
      </c>
      <c r="AO25" s="4">
        <f t="shared" si="3"/>
        <v>0</v>
      </c>
      <c r="AP25" s="4">
        <f t="shared" si="3"/>
        <v>0</v>
      </c>
      <c r="AQ25" s="4">
        <f t="shared" si="3"/>
        <v>0</v>
      </c>
      <c r="AR25" s="4">
        <f t="shared" si="3"/>
        <v>0</v>
      </c>
      <c r="AS25" s="4">
        <f t="shared" si="3"/>
        <v>0</v>
      </c>
      <c r="AT25" s="4">
        <f t="shared" si="3"/>
        <v>0</v>
      </c>
      <c r="AU25" s="4">
        <f t="shared" si="3"/>
        <v>0</v>
      </c>
      <c r="AV25" s="4">
        <f t="shared" si="3"/>
        <v>0</v>
      </c>
      <c r="AW25" s="4">
        <f t="shared" si="3"/>
        <v>0</v>
      </c>
      <c r="AX25" s="4">
        <f t="shared" si="3"/>
        <v>0</v>
      </c>
      <c r="AY25" s="4">
        <f t="shared" si="3"/>
        <v>0</v>
      </c>
      <c r="AZ25" s="4">
        <f t="shared" si="3"/>
        <v>0</v>
      </c>
      <c r="BA25" s="95">
        <f t="shared" si="3"/>
        <v>0</v>
      </c>
      <c r="BB25" s="96"/>
      <c r="BC25" s="96"/>
    </row>
    <row r="26" spans="1:55" s="97" customFormat="1" ht="24.75" customHeight="1">
      <c r="A26" s="39">
        <f t="shared" si="2"/>
        <v>21</v>
      </c>
      <c r="B26" s="51"/>
      <c r="C26" s="56"/>
      <c r="D26" s="57"/>
      <c r="E26" s="57"/>
      <c r="F26" s="58"/>
      <c r="G26" s="57"/>
      <c r="H26" s="39" t="str">
        <f>IF(COUNTA(AK26)&gt;0,IF(COUNTA(L26:AK26)&lt;classé,"Non","Oui"),"Non")</f>
        <v>Non</v>
      </c>
      <c r="I26" s="14">
        <f>SUM(L26:AK26)-SUM(AN26:BA26)+K26</f>
        <v>0</v>
      </c>
      <c r="J26" s="122"/>
      <c r="K26" s="122">
        <f>COUNTIF(L$5:AK$5,$D26)*4</f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>MAX(L26:AK26)</f>
        <v>0</v>
      </c>
      <c r="AM26" s="5">
        <f t="shared" si="4"/>
        <v>0</v>
      </c>
      <c r="AN26" s="94">
        <f t="shared" si="3"/>
        <v>0</v>
      </c>
      <c r="AO26" s="4">
        <f t="shared" si="3"/>
        <v>0</v>
      </c>
      <c r="AP26" s="4">
        <f t="shared" si="3"/>
        <v>0</v>
      </c>
      <c r="AQ26" s="4">
        <f t="shared" si="3"/>
        <v>0</v>
      </c>
      <c r="AR26" s="4">
        <f t="shared" si="3"/>
        <v>0</v>
      </c>
      <c r="AS26" s="4">
        <f t="shared" si="3"/>
        <v>0</v>
      </c>
      <c r="AT26" s="4">
        <f t="shared" si="3"/>
        <v>0</v>
      </c>
      <c r="AU26" s="4">
        <f t="shared" si="3"/>
        <v>0</v>
      </c>
      <c r="AV26" s="4">
        <f t="shared" si="3"/>
        <v>0</v>
      </c>
      <c r="AW26" s="4">
        <f t="shared" si="3"/>
        <v>0</v>
      </c>
      <c r="AX26" s="4">
        <f t="shared" si="3"/>
        <v>0</v>
      </c>
      <c r="AY26" s="4">
        <f t="shared" si="3"/>
        <v>0</v>
      </c>
      <c r="AZ26" s="4">
        <f t="shared" si="3"/>
        <v>0</v>
      </c>
      <c r="BA26" s="95">
        <f t="shared" si="3"/>
        <v>0</v>
      </c>
      <c r="BB26" s="96"/>
      <c r="BC26" s="96"/>
    </row>
    <row r="27" spans="1:55" s="97" customFormat="1" ht="24.75" customHeight="1">
      <c r="A27" s="39">
        <f t="shared" si="2"/>
        <v>22</v>
      </c>
      <c r="B27" s="51"/>
      <c r="C27" s="56"/>
      <c r="D27" s="57"/>
      <c r="E27" s="57"/>
      <c r="F27" s="58"/>
      <c r="G27" s="57"/>
      <c r="H27" s="39" t="str">
        <f>IF(COUNTA(AK27)&gt;0,IF(COUNTA(L27:AK27)&lt;classé,"Non","Oui"),"Non")</f>
        <v>Non</v>
      </c>
      <c r="I27" s="14">
        <f>SUM(L27:AK27)-SUM(AN27:BA27)+K27</f>
        <v>0</v>
      </c>
      <c r="J27" s="122"/>
      <c r="K27" s="122">
        <f>COUNTIF(L$5:AK$5,$D27)*4</f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>MAX(L27:AK27)</f>
        <v>0</v>
      </c>
      <c r="AM27" s="5">
        <f t="shared" si="4"/>
        <v>0</v>
      </c>
      <c r="AN27" s="94">
        <f t="shared" si="3"/>
        <v>0</v>
      </c>
      <c r="AO27" s="4">
        <f t="shared" si="3"/>
        <v>0</v>
      </c>
      <c r="AP27" s="4">
        <f t="shared" si="3"/>
        <v>0</v>
      </c>
      <c r="AQ27" s="4">
        <f t="shared" si="3"/>
        <v>0</v>
      </c>
      <c r="AR27" s="4">
        <f t="shared" si="3"/>
        <v>0</v>
      </c>
      <c r="AS27" s="4">
        <f t="shared" si="3"/>
        <v>0</v>
      </c>
      <c r="AT27" s="4">
        <f t="shared" si="3"/>
        <v>0</v>
      </c>
      <c r="AU27" s="4">
        <f t="shared" si="3"/>
        <v>0</v>
      </c>
      <c r="AV27" s="4">
        <f t="shared" si="3"/>
        <v>0</v>
      </c>
      <c r="AW27" s="4">
        <f t="shared" si="3"/>
        <v>0</v>
      </c>
      <c r="AX27" s="4">
        <f t="shared" si="3"/>
        <v>0</v>
      </c>
      <c r="AY27" s="4">
        <f t="shared" si="3"/>
        <v>0</v>
      </c>
      <c r="AZ27" s="4">
        <f t="shared" si="3"/>
        <v>0</v>
      </c>
      <c r="BA27" s="95">
        <f t="shared" si="3"/>
        <v>0</v>
      </c>
      <c r="BB27" s="96"/>
      <c r="BC27" s="96"/>
    </row>
    <row r="28" spans="1:55" s="97" customFormat="1" ht="24.75" customHeight="1">
      <c r="A28" s="39">
        <f t="shared" si="2"/>
        <v>23</v>
      </c>
      <c r="B28" s="51"/>
      <c r="C28" s="56"/>
      <c r="D28" s="57"/>
      <c r="E28" s="57"/>
      <c r="F28" s="58"/>
      <c r="G28" s="57"/>
      <c r="H28" s="39" t="str">
        <f>IF(COUNTA(AK28)&gt;0,IF(COUNTA(L28:AK28)&lt;classé,"Non","Oui"),"Non")</f>
        <v>Non</v>
      </c>
      <c r="I28" s="14">
        <f>SUM(L28:AK28)-SUM(AN28:BA28)+K28</f>
        <v>0</v>
      </c>
      <c r="J28" s="122"/>
      <c r="K28" s="122">
        <f>COUNTIF(L$5:AK$5,$D28)*4</f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>MAX(L28:AK28)</f>
        <v>0</v>
      </c>
      <c r="AM28" s="5">
        <f t="shared" si="4"/>
        <v>0</v>
      </c>
      <c r="AN28" s="94">
        <f t="shared" si="3"/>
        <v>0</v>
      </c>
      <c r="AO28" s="4">
        <f t="shared" si="3"/>
        <v>0</v>
      </c>
      <c r="AP28" s="4">
        <f t="shared" si="3"/>
        <v>0</v>
      </c>
      <c r="AQ28" s="4">
        <f t="shared" si="3"/>
        <v>0</v>
      </c>
      <c r="AR28" s="4">
        <f t="shared" si="3"/>
        <v>0</v>
      </c>
      <c r="AS28" s="4">
        <f t="shared" si="3"/>
        <v>0</v>
      </c>
      <c r="AT28" s="4">
        <f t="shared" si="3"/>
        <v>0</v>
      </c>
      <c r="AU28" s="4">
        <f t="shared" si="3"/>
        <v>0</v>
      </c>
      <c r="AV28" s="4">
        <f t="shared" si="3"/>
        <v>0</v>
      </c>
      <c r="AW28" s="4">
        <f t="shared" si="3"/>
        <v>0</v>
      </c>
      <c r="AX28" s="4">
        <f t="shared" si="3"/>
        <v>0</v>
      </c>
      <c r="AY28" s="4">
        <f t="shared" si="3"/>
        <v>0</v>
      </c>
      <c r="AZ28" s="4">
        <f t="shared" si="3"/>
        <v>0</v>
      </c>
      <c r="BA28" s="95">
        <f t="shared" si="3"/>
        <v>0</v>
      </c>
      <c r="BB28" s="96"/>
      <c r="BC28" s="96"/>
    </row>
    <row r="29" spans="1:55" s="97" customFormat="1" ht="24.75" customHeight="1">
      <c r="A29" s="39">
        <f t="shared" si="2"/>
        <v>24</v>
      </c>
      <c r="B29" s="51"/>
      <c r="C29" s="56"/>
      <c r="D29" s="57"/>
      <c r="E29" s="57"/>
      <c r="F29" s="58"/>
      <c r="G29" s="57"/>
      <c r="H29" s="39" t="str">
        <f>IF(COUNTA(AK29)&gt;0,IF(COUNTA(L29:AK29)&lt;classé,"Non","Oui"),"Non")</f>
        <v>Non</v>
      </c>
      <c r="I29" s="14">
        <f>SUM(L29:AK29)-SUM(AN29:BA29)+K29</f>
        <v>0</v>
      </c>
      <c r="J29" s="122"/>
      <c r="K29" s="122">
        <f>COUNTIF(L$5:AK$5,$D29)*4</f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>MAX(L29:AK29)</f>
        <v>0</v>
      </c>
      <c r="AM29" s="5">
        <f t="shared" si="4"/>
        <v>0</v>
      </c>
      <c r="AN29" s="94">
        <f t="shared" si="3"/>
        <v>0</v>
      </c>
      <c r="AO29" s="4">
        <f t="shared" si="3"/>
        <v>0</v>
      </c>
      <c r="AP29" s="4">
        <f t="shared" si="3"/>
        <v>0</v>
      </c>
      <c r="AQ29" s="4">
        <f t="shared" si="3"/>
        <v>0</v>
      </c>
      <c r="AR29" s="4">
        <f t="shared" si="3"/>
        <v>0</v>
      </c>
      <c r="AS29" s="4">
        <f t="shared" si="3"/>
        <v>0</v>
      </c>
      <c r="AT29" s="4">
        <f t="shared" si="3"/>
        <v>0</v>
      </c>
      <c r="AU29" s="4">
        <f t="shared" si="3"/>
        <v>0</v>
      </c>
      <c r="AV29" s="4">
        <f t="shared" si="3"/>
        <v>0</v>
      </c>
      <c r="AW29" s="4">
        <f t="shared" si="3"/>
        <v>0</v>
      </c>
      <c r="AX29" s="4">
        <f t="shared" si="3"/>
        <v>0</v>
      </c>
      <c r="AY29" s="4">
        <f t="shared" si="3"/>
        <v>0</v>
      </c>
      <c r="AZ29" s="4">
        <f t="shared" si="3"/>
        <v>0</v>
      </c>
      <c r="BA29" s="95">
        <f t="shared" si="3"/>
        <v>0</v>
      </c>
      <c r="BB29" s="96"/>
      <c r="BC29" s="96"/>
    </row>
    <row r="30" spans="1:55" s="97" customFormat="1" ht="24.75" customHeight="1">
      <c r="A30" s="39">
        <f t="shared" si="2"/>
        <v>25</v>
      </c>
      <c r="B30" s="51"/>
      <c r="C30" s="56"/>
      <c r="D30" s="57"/>
      <c r="E30" s="57"/>
      <c r="F30" s="58"/>
      <c r="G30" s="57"/>
      <c r="H30" s="39" t="str">
        <f>IF(COUNTA(AK30)&gt;0,IF(COUNTA(L30:AK30)&lt;classé,"Non","Oui"),"Non")</f>
        <v>Non</v>
      </c>
      <c r="I30" s="14">
        <f>SUM(L30:AK30)-SUM(AN30:BA30)+K30</f>
        <v>0</v>
      </c>
      <c r="J30" s="122"/>
      <c r="K30" s="122">
        <f>COUNTIF(L$5:AK$5,$D30)*4</f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>MAX(L30:AK30)</f>
        <v>0</v>
      </c>
      <c r="AM30" s="5">
        <f t="shared" si="4"/>
        <v>0</v>
      </c>
      <c r="AN30" s="94">
        <f t="shared" si="3"/>
        <v>0</v>
      </c>
      <c r="AO30" s="4">
        <f t="shared" si="3"/>
        <v>0</v>
      </c>
      <c r="AP30" s="4">
        <f t="shared" si="3"/>
        <v>0</v>
      </c>
      <c r="AQ30" s="4">
        <f t="shared" si="3"/>
        <v>0</v>
      </c>
      <c r="AR30" s="4">
        <f t="shared" si="3"/>
        <v>0</v>
      </c>
      <c r="AS30" s="4">
        <f t="shared" si="3"/>
        <v>0</v>
      </c>
      <c r="AT30" s="4">
        <f t="shared" si="3"/>
        <v>0</v>
      </c>
      <c r="AU30" s="4">
        <f t="shared" si="3"/>
        <v>0</v>
      </c>
      <c r="AV30" s="4">
        <f t="shared" si="3"/>
        <v>0</v>
      </c>
      <c r="AW30" s="4">
        <f t="shared" si="3"/>
        <v>0</v>
      </c>
      <c r="AX30" s="4">
        <f t="shared" si="3"/>
        <v>0</v>
      </c>
      <c r="AY30" s="4">
        <f t="shared" si="3"/>
        <v>0</v>
      </c>
      <c r="AZ30" s="4">
        <f t="shared" si="3"/>
        <v>0</v>
      </c>
      <c r="BA30" s="95">
        <f t="shared" si="3"/>
        <v>0</v>
      </c>
      <c r="BB30" s="96"/>
      <c r="BC30" s="96"/>
    </row>
    <row r="31" spans="1:55" s="97" customFormat="1" ht="24.75" customHeight="1">
      <c r="A31" s="39">
        <f t="shared" si="2"/>
        <v>26</v>
      </c>
      <c r="B31" s="51"/>
      <c r="C31" s="52"/>
      <c r="D31" s="57"/>
      <c r="E31" s="57"/>
      <c r="F31" s="58"/>
      <c r="G31" s="57"/>
      <c r="H31" s="39" t="str">
        <f>IF(COUNTA(AK31)&gt;0,IF(COUNTA(L31:AK31)&lt;classé,"Non","Oui"),"Non")</f>
        <v>Non</v>
      </c>
      <c r="I31" s="14">
        <f>SUM(L31:AK31)-SUM(AN31:BA31)+K31</f>
        <v>0</v>
      </c>
      <c r="J31" s="122"/>
      <c r="K31" s="122">
        <f>COUNTIF(L$5:AK$5,$D31)*4</f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>MAX(L31:AK31)</f>
        <v>0</v>
      </c>
      <c r="AM31" s="5">
        <f t="shared" si="4"/>
        <v>0</v>
      </c>
      <c r="AN31" s="94">
        <f t="shared" si="3"/>
        <v>0</v>
      </c>
      <c r="AO31" s="4">
        <f t="shared" si="3"/>
        <v>0</v>
      </c>
      <c r="AP31" s="4">
        <f t="shared" si="3"/>
        <v>0</v>
      </c>
      <c r="AQ31" s="4">
        <f t="shared" si="3"/>
        <v>0</v>
      </c>
      <c r="AR31" s="4">
        <f t="shared" si="3"/>
        <v>0</v>
      </c>
      <c r="AS31" s="4">
        <f t="shared" si="3"/>
        <v>0</v>
      </c>
      <c r="AT31" s="4">
        <f t="shared" si="3"/>
        <v>0</v>
      </c>
      <c r="AU31" s="4">
        <f t="shared" si="3"/>
        <v>0</v>
      </c>
      <c r="AV31" s="4">
        <f t="shared" si="3"/>
        <v>0</v>
      </c>
      <c r="AW31" s="4">
        <f t="shared" si="3"/>
        <v>0</v>
      </c>
      <c r="AX31" s="4">
        <f t="shared" si="3"/>
        <v>0</v>
      </c>
      <c r="AY31" s="4">
        <f t="shared" si="3"/>
        <v>0</v>
      </c>
      <c r="AZ31" s="4">
        <f t="shared" si="3"/>
        <v>0</v>
      </c>
      <c r="BA31" s="95">
        <f t="shared" si="3"/>
        <v>0</v>
      </c>
      <c r="BB31" s="96"/>
      <c r="BC31" s="96"/>
    </row>
    <row r="32" spans="1:55" s="97" customFormat="1" ht="24.75" customHeight="1">
      <c r="A32" s="39">
        <f t="shared" si="2"/>
        <v>27</v>
      </c>
      <c r="B32" s="51"/>
      <c r="C32" s="56"/>
      <c r="D32" s="57"/>
      <c r="E32" s="57"/>
      <c r="F32" s="58"/>
      <c r="G32" s="57"/>
      <c r="H32" s="39" t="str">
        <f>IF(COUNTA(AK32)&gt;0,IF(COUNTA(L32:AK32)&lt;classé,"Non","Oui"),"Non")</f>
        <v>Non</v>
      </c>
      <c r="I32" s="14">
        <f>SUM(L32:AK32)-SUM(AN32:BA32)+K32</f>
        <v>0</v>
      </c>
      <c r="J32" s="122"/>
      <c r="K32" s="122">
        <f>COUNTIF(L$5:AK$5,$D32)*4</f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>MAX(L32:AK32)</f>
        <v>0</v>
      </c>
      <c r="AM32" s="5">
        <f t="shared" si="4"/>
        <v>0</v>
      </c>
      <c r="AN32" s="94">
        <f t="shared" si="3"/>
        <v>0</v>
      </c>
      <c r="AO32" s="4">
        <f t="shared" si="3"/>
        <v>0</v>
      </c>
      <c r="AP32" s="4">
        <f t="shared" si="3"/>
        <v>0</v>
      </c>
      <c r="AQ32" s="4">
        <f t="shared" si="3"/>
        <v>0</v>
      </c>
      <c r="AR32" s="4">
        <f t="shared" si="3"/>
        <v>0</v>
      </c>
      <c r="AS32" s="4">
        <f t="shared" si="3"/>
        <v>0</v>
      </c>
      <c r="AT32" s="4">
        <f t="shared" si="3"/>
        <v>0</v>
      </c>
      <c r="AU32" s="4">
        <f t="shared" si="3"/>
        <v>0</v>
      </c>
      <c r="AV32" s="4">
        <f t="shared" si="3"/>
        <v>0</v>
      </c>
      <c r="AW32" s="4">
        <f t="shared" si="3"/>
        <v>0</v>
      </c>
      <c r="AX32" s="4">
        <f t="shared" si="3"/>
        <v>0</v>
      </c>
      <c r="AY32" s="4">
        <f t="shared" si="3"/>
        <v>0</v>
      </c>
      <c r="AZ32" s="4">
        <f t="shared" si="3"/>
        <v>0</v>
      </c>
      <c r="BA32" s="95">
        <f t="shared" si="3"/>
        <v>0</v>
      </c>
      <c r="BB32" s="96"/>
      <c r="BC32" s="96"/>
    </row>
    <row r="33" spans="1:55" s="97" customFormat="1" ht="24.75" customHeight="1">
      <c r="A33" s="39">
        <f t="shared" si="2"/>
        <v>28</v>
      </c>
      <c r="B33" s="51"/>
      <c r="C33" s="52"/>
      <c r="D33" s="57"/>
      <c r="E33" s="57"/>
      <c r="F33" s="58"/>
      <c r="G33" s="57"/>
      <c r="H33" s="39" t="str">
        <f>IF(COUNTA(AK33)&gt;0,IF(COUNTA(L33:AK33)&lt;classé,"Non","Oui"),"Non")</f>
        <v>Non</v>
      </c>
      <c r="I33" s="14">
        <f>SUM(L33:AK33)-SUM(AN33:BA33)+K33</f>
        <v>0</v>
      </c>
      <c r="J33" s="122"/>
      <c r="K33" s="122">
        <f>COUNTIF(L$5:AK$5,$D33)*4</f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>MAX(L33:AK33)</f>
        <v>0</v>
      </c>
      <c r="AM33" s="5">
        <f t="shared" si="4"/>
        <v>0</v>
      </c>
      <c r="AN33" s="94">
        <f t="shared" si="3"/>
        <v>0</v>
      </c>
      <c r="AO33" s="4">
        <f t="shared" si="3"/>
        <v>0</v>
      </c>
      <c r="AP33" s="4">
        <f t="shared" si="3"/>
        <v>0</v>
      </c>
      <c r="AQ33" s="4">
        <f aca="true" t="shared" si="5" ref="AQ33:BA33">IF($AM33&gt;Nbcourse+AQ$3-1-$J33,LARGE($L33:$AK33,Nbcourse+AQ$3-$J33),0)</f>
        <v>0</v>
      </c>
      <c r="AR33" s="4">
        <f t="shared" si="5"/>
        <v>0</v>
      </c>
      <c r="AS33" s="4">
        <f t="shared" si="5"/>
        <v>0</v>
      </c>
      <c r="AT33" s="4">
        <f t="shared" si="5"/>
        <v>0</v>
      </c>
      <c r="AU33" s="4">
        <f t="shared" si="5"/>
        <v>0</v>
      </c>
      <c r="AV33" s="4">
        <f t="shared" si="5"/>
        <v>0</v>
      </c>
      <c r="AW33" s="4">
        <f t="shared" si="5"/>
        <v>0</v>
      </c>
      <c r="AX33" s="4">
        <f t="shared" si="5"/>
        <v>0</v>
      </c>
      <c r="AY33" s="4">
        <f t="shared" si="5"/>
        <v>0</v>
      </c>
      <c r="AZ33" s="4">
        <f t="shared" si="5"/>
        <v>0</v>
      </c>
      <c r="BA33" s="95">
        <f t="shared" si="5"/>
        <v>0</v>
      </c>
      <c r="BB33" s="96"/>
      <c r="BC33" s="96"/>
    </row>
    <row r="34" spans="1:55" s="97" customFormat="1" ht="24.75" customHeight="1">
      <c r="A34" s="39">
        <f t="shared" si="2"/>
        <v>29</v>
      </c>
      <c r="B34" s="51"/>
      <c r="C34" s="56"/>
      <c r="D34" s="57"/>
      <c r="E34" s="57"/>
      <c r="F34" s="58"/>
      <c r="G34" s="57"/>
      <c r="H34" s="39" t="str">
        <f>IF(COUNTA(AK34)&gt;0,IF(COUNTA(L34:AK34)&lt;classé,"Non","Oui"),"Non")</f>
        <v>Non</v>
      </c>
      <c r="I34" s="14">
        <f>SUM(L34:AK34)-SUM(AN34:BA34)+K34</f>
        <v>0</v>
      </c>
      <c r="J34" s="122"/>
      <c r="K34" s="122">
        <f>COUNTIF(L$5:AK$5,$D34)*4</f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>MAX(L34:AK34)</f>
        <v>0</v>
      </c>
      <c r="AM34" s="5">
        <f t="shared" si="4"/>
        <v>0</v>
      </c>
      <c r="AN34" s="94">
        <f aca="true" t="shared" si="6" ref="AN34:BA35">IF($AM34&gt;Nbcourse+AN$3-1-$J34,LARGE($L34:$AK34,Nbcourse+AN$3-$J34),0)</f>
        <v>0</v>
      </c>
      <c r="AO34" s="4">
        <f t="shared" si="6"/>
        <v>0</v>
      </c>
      <c r="AP34" s="4">
        <f t="shared" si="6"/>
        <v>0</v>
      </c>
      <c r="AQ34" s="4">
        <f t="shared" si="6"/>
        <v>0</v>
      </c>
      <c r="AR34" s="4">
        <f t="shared" si="6"/>
        <v>0</v>
      </c>
      <c r="AS34" s="4">
        <f t="shared" si="6"/>
        <v>0</v>
      </c>
      <c r="AT34" s="4">
        <f t="shared" si="6"/>
        <v>0</v>
      </c>
      <c r="AU34" s="4">
        <f t="shared" si="6"/>
        <v>0</v>
      </c>
      <c r="AV34" s="4">
        <f t="shared" si="6"/>
        <v>0</v>
      </c>
      <c r="AW34" s="4">
        <f t="shared" si="6"/>
        <v>0</v>
      </c>
      <c r="AX34" s="4">
        <f t="shared" si="6"/>
        <v>0</v>
      </c>
      <c r="AY34" s="4">
        <f t="shared" si="6"/>
        <v>0</v>
      </c>
      <c r="AZ34" s="4">
        <f t="shared" si="6"/>
        <v>0</v>
      </c>
      <c r="BA34" s="95">
        <f t="shared" si="6"/>
        <v>0</v>
      </c>
      <c r="BB34" s="96"/>
      <c r="BC34" s="96"/>
    </row>
    <row r="35" spans="1:55" s="97" customFormat="1" ht="24.75" customHeight="1" thickBot="1">
      <c r="A35" s="39">
        <f t="shared" si="2"/>
        <v>30</v>
      </c>
      <c r="B35" s="51"/>
      <c r="C35" s="56"/>
      <c r="D35" s="57"/>
      <c r="E35" s="57"/>
      <c r="F35" s="58"/>
      <c r="G35" s="57"/>
      <c r="H35" s="39" t="str">
        <f>IF(COUNTA(AK35)&gt;0,IF(COUNTA(L35:AK35)&lt;classé,"Non","Oui"),"Non")</f>
        <v>Non</v>
      </c>
      <c r="I35" s="14">
        <f>SUM(L35:AK35)-SUM(AN35:BA35)+K35</f>
        <v>0</v>
      </c>
      <c r="J35" s="122"/>
      <c r="K35" s="122">
        <f>COUNTIF(L$5:AK$5,$D35)*4</f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>MAX(L35:AK35)</f>
        <v>0</v>
      </c>
      <c r="AM35" s="5">
        <f t="shared" si="4"/>
        <v>0</v>
      </c>
      <c r="AN35" s="94">
        <f t="shared" si="6"/>
        <v>0</v>
      </c>
      <c r="AO35" s="4">
        <f t="shared" si="6"/>
        <v>0</v>
      </c>
      <c r="AP35" s="4">
        <f t="shared" si="6"/>
        <v>0</v>
      </c>
      <c r="AQ35" s="4">
        <f t="shared" si="6"/>
        <v>0</v>
      </c>
      <c r="AR35" s="4">
        <f t="shared" si="6"/>
        <v>0</v>
      </c>
      <c r="AS35" s="4">
        <f t="shared" si="6"/>
        <v>0</v>
      </c>
      <c r="AT35" s="4">
        <f t="shared" si="6"/>
        <v>0</v>
      </c>
      <c r="AU35" s="4">
        <f t="shared" si="6"/>
        <v>0</v>
      </c>
      <c r="AV35" s="4">
        <f t="shared" si="6"/>
        <v>0</v>
      </c>
      <c r="AW35" s="4">
        <f t="shared" si="6"/>
        <v>0</v>
      </c>
      <c r="AX35" s="4">
        <f t="shared" si="6"/>
        <v>0</v>
      </c>
      <c r="AY35" s="4">
        <f t="shared" si="6"/>
        <v>0</v>
      </c>
      <c r="AZ35" s="4">
        <f t="shared" si="6"/>
        <v>0</v>
      </c>
      <c r="BA35" s="95">
        <f t="shared" si="6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30"/>
      <c r="L36" s="87">
        <f>COUNT(L$6:L35)</f>
        <v>8</v>
      </c>
      <c r="M36" s="88">
        <f>COUNT(M$6:M35)</f>
        <v>8</v>
      </c>
      <c r="N36" s="89">
        <f>COUNT(N$6:N35)</f>
        <v>6</v>
      </c>
      <c r="O36" s="88">
        <f>COUNT(O$6:O35)</f>
        <v>6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5</v>
      </c>
      <c r="AK36" s="92">
        <f>COUNT(AK$6:AK35)</f>
        <v>5</v>
      </c>
      <c r="AL36" s="4"/>
      <c r="AM36" s="5"/>
      <c r="AN36" s="131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3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4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</dc:creator>
  <cp:keywords/>
  <dc:description/>
  <cp:lastModifiedBy>ASK</cp:lastModifiedBy>
  <cp:lastPrinted>2012-10-21T15:39:05Z</cp:lastPrinted>
  <dcterms:created xsi:type="dcterms:W3CDTF">2000-07-20T15:00:17Z</dcterms:created>
  <dcterms:modified xsi:type="dcterms:W3CDTF">2012-10-23T17:53:58Z</dcterms:modified>
  <cp:category/>
  <cp:version/>
  <cp:contentType/>
  <cp:contentStatus/>
</cp:coreProperties>
</file>